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A´S\Downloads\"/>
    </mc:Choice>
  </mc:AlternateContent>
  <xr:revisionPtr revIDLastSave="0" documentId="13_ncr:1_{A391F04E-BF3C-499B-A68C-CAB18FA34A2F}" xr6:coauthVersionLast="47" xr6:coauthVersionMax="47" xr10:uidLastSave="{00000000-0000-0000-0000-000000000000}"/>
  <bookViews>
    <workbookView xWindow="-120" yWindow="-120" windowWidth="20730" windowHeight="11160" tabRatio="907" xr2:uid="{49F666FC-1185-44FF-A8F7-78EB5E147D58}"/>
  </bookViews>
  <sheets>
    <sheet name="SCCP cal_1" sheetId="21" r:id="rId1"/>
    <sheet name="MCCP cal_1" sheetId="24" r:id="rId2"/>
    <sheet name="LCCP calc_1" sheetId="3" r:id="rId3"/>
    <sheet name="SCCP method" sheetId="11" r:id="rId4"/>
    <sheet name="SCCP chromatogram" sheetId="12" r:id="rId5"/>
    <sheet name="MCCP method" sheetId="13" r:id="rId6"/>
    <sheet name="MCCP chromatogram" sheetId="14" r:id="rId7"/>
    <sheet name="LCCP method" sheetId="15" r:id="rId8"/>
    <sheet name="LCCP chromatogram" sheetId="16" r:id="rId9"/>
    <sheet name="TOF extract ions" sheetId="17" r:id="rId10"/>
    <sheet name="LC-TOF method" sheetId="18" r:id="rId11"/>
    <sheet name="CP含有製品の試料前処理フロー" sheetId="8" r:id="rId12"/>
    <sheet name="検量線溶液中の同族体組成" sheetId="9" r:id="rId13"/>
    <sheet name="塩素同位体パターン" sheetId="10" r:id="rId14"/>
  </sheets>
  <definedNames>
    <definedName name="_xlnm.Print_Area" localSheetId="11">#REF!</definedName>
    <definedName name="_xlnm.Print_Area" localSheetId="2">#REF!</definedName>
    <definedName name="_xlnm.Print_Area" localSheetId="7">'LCCP method'!$A$1:$J$49</definedName>
    <definedName name="_xlnm.Print_Area" localSheetId="10">'LC-TOF method'!$A$1:$D$34,'LC-TOF method'!#REF!</definedName>
    <definedName name="_xlnm.Print_Area" localSheetId="5">'MCCP method'!$A$1:$J$56</definedName>
    <definedName name="_xlnm.Print_Area" localSheetId="3">'SCCP method'!$A$1:$J$57</definedName>
    <definedName name="_xlnm.Print_Area" localSheetId="9">'TOF extract ions'!$A$1:$F$97</definedName>
    <definedName name="_xlnm.Print_Area" localSheetId="13">塩素同位体パターン!$B$1:$V$28</definedName>
    <definedName name="_xlnm.Print_Area" localSheetId="12">検量線溶液中の同族体組成!$A$1:$Q$32</definedName>
    <definedName name="_xlnm.Print_Area">#REF!</definedName>
    <definedName name="BatchSection" localSheetId="11">#REF!</definedName>
    <definedName name="BatchSection" localSheetId="2">#REF!</definedName>
    <definedName name="BatchSection" localSheetId="7">#REF!</definedName>
    <definedName name="BatchSection" localSheetId="5">#REF!</definedName>
    <definedName name="BatchSection" localSheetId="12">#REF!</definedName>
    <definedName name="BatchSection">#REF!</definedName>
    <definedName name="CalibrationSection" localSheetId="11">#REF!</definedName>
    <definedName name="CalibrationSection" localSheetId="2">#REF!</definedName>
    <definedName name="CalibrationSection" localSheetId="7">#REF!</definedName>
    <definedName name="CalibrationSection" localSheetId="5">#REF!</definedName>
    <definedName name="CalibrationSection" localSheetId="12">#REF!</definedName>
    <definedName name="CalibrationSection">#REF!</definedName>
    <definedName name="FitToTall" localSheetId="11">#REF!</definedName>
    <definedName name="FitToTall" localSheetId="2">#REF!</definedName>
    <definedName name="FitToTall" localSheetId="12">#REF!</definedName>
    <definedName name="FitToTall">#REF!</definedName>
    <definedName name="FitToWide" localSheetId="11">#REF!</definedName>
    <definedName name="FitToWide" localSheetId="2">#REF!</definedName>
    <definedName name="FitToWide">#REF!</definedName>
    <definedName name="HideID" localSheetId="11">#REF!</definedName>
    <definedName name="HideID" localSheetId="2">#REF!</definedName>
    <definedName name="HideID">#REF!</definedName>
    <definedName name="IncludeFooter" localSheetId="11">#REF!</definedName>
    <definedName name="IncludeFooter" localSheetId="2">#REF!</definedName>
    <definedName name="IncludeFooter">#REF!</definedName>
    <definedName name="IncludeHeader" localSheetId="11">#REF!</definedName>
    <definedName name="IncludeHeader" localSheetId="2">#REF!</definedName>
    <definedName name="IncludeHeader">#REF!</definedName>
    <definedName name="IncludeTitleBlock" localSheetId="11">#REF!</definedName>
    <definedName name="IncludeTitleBlock" localSheetId="2">#REF!</definedName>
    <definedName name="IncludeTitleBlock">#REF!</definedName>
    <definedName name="Landscape" localSheetId="11">#REF!</definedName>
    <definedName name="Landscape" localSheetId="2">#REF!</definedName>
    <definedName name="Landscape">#REF!</definedName>
    <definedName name="OptionialSections" localSheetId="11">#REF!</definedName>
    <definedName name="OptionialSections" localSheetId="2">#REF!</definedName>
    <definedName name="OptionialSections">#REF!</definedName>
    <definedName name="SampleFont" localSheetId="11">#REF!</definedName>
    <definedName name="SampleFont" localSheetId="2">#REF!</definedName>
    <definedName name="SampleFont" localSheetId="7">#REF!</definedName>
    <definedName name="SampleFont" localSheetId="5">#REF!</definedName>
    <definedName name="SampleFont" localSheetId="12">#REF!</definedName>
    <definedName name="SampleFont">#REF!</definedName>
    <definedName name="Samples" localSheetId="11">#REF!</definedName>
    <definedName name="Samples" localSheetId="2">#REF!</definedName>
    <definedName name="Samples" localSheetId="7">#REF!</definedName>
    <definedName name="Samples" localSheetId="5">#REF!</definedName>
    <definedName name="Samples" localSheetId="12">#REF!</definedName>
    <definedName name="Samples">#REF!</definedName>
    <definedName name="SamplesInfo" localSheetId="11">#REF!</definedName>
    <definedName name="SamplesInfo" localSheetId="2">#REF!</definedName>
    <definedName name="SamplesInfo" localSheetId="10">#REF!</definedName>
    <definedName name="SamplesInfo">#REF!</definedName>
    <definedName name="SamplesSection" localSheetId="11">#REF!</definedName>
    <definedName name="SamplesSection" localSheetId="2">#REF!</definedName>
    <definedName name="SamplesSection">#REF!</definedName>
    <definedName name="UseOptions" localSheetId="11">#REF!</definedName>
    <definedName name="UseOptions" localSheetId="2">#REF!</definedName>
    <definedName name="UseOp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2" i="24" l="1"/>
  <c r="G202" i="24"/>
  <c r="D202" i="24"/>
  <c r="I201" i="24"/>
  <c r="C201" i="24"/>
  <c r="G200" i="24"/>
  <c r="F200" i="24"/>
  <c r="J199" i="24"/>
  <c r="D199" i="24"/>
  <c r="I198" i="24"/>
  <c r="F198" i="24"/>
  <c r="C198" i="24"/>
  <c r="J197" i="24"/>
  <c r="I197" i="24"/>
  <c r="D197" i="24"/>
  <c r="C197" i="24"/>
  <c r="J196" i="24"/>
  <c r="G196" i="24"/>
  <c r="D196" i="24"/>
  <c r="I195" i="24"/>
  <c r="F195" i="24"/>
  <c r="C195" i="24"/>
  <c r="G194" i="24"/>
  <c r="F194" i="24"/>
  <c r="J193" i="24"/>
  <c r="D193" i="24"/>
  <c r="K192" i="24"/>
  <c r="F192" i="24"/>
  <c r="C192" i="24"/>
  <c r="J191" i="24"/>
  <c r="I191" i="24"/>
  <c r="D191" i="24"/>
  <c r="C191" i="24"/>
  <c r="J190" i="24"/>
  <c r="G190" i="24"/>
  <c r="I189" i="24"/>
  <c r="C189" i="24"/>
  <c r="K188" i="24"/>
  <c r="G188" i="24"/>
  <c r="F188" i="24"/>
  <c r="J187" i="24"/>
  <c r="G187" i="24"/>
  <c r="D187" i="24"/>
  <c r="J186" i="24"/>
  <c r="F186" i="24"/>
  <c r="J185" i="24"/>
  <c r="I185" i="24"/>
  <c r="D185" i="24"/>
  <c r="C185" i="24"/>
  <c r="I184" i="24"/>
  <c r="G184" i="24"/>
  <c r="D184" i="24"/>
  <c r="I183" i="24"/>
  <c r="G183" i="24"/>
  <c r="C183" i="24"/>
  <c r="H182" i="24"/>
  <c r="G182" i="24"/>
  <c r="F182" i="24"/>
  <c r="J181" i="24"/>
  <c r="F181" i="24"/>
  <c r="D181" i="24"/>
  <c r="I180" i="24"/>
  <c r="F180" i="24"/>
  <c r="D180" i="24"/>
  <c r="J179" i="24"/>
  <c r="I179" i="24"/>
  <c r="E179" i="24"/>
  <c r="D179" i="24"/>
  <c r="C179" i="24"/>
  <c r="H178" i="24"/>
  <c r="G178" i="24"/>
  <c r="C178" i="24"/>
  <c r="I177" i="24"/>
  <c r="F177" i="24"/>
  <c r="C177" i="24"/>
  <c r="G176" i="24"/>
  <c r="F176" i="24"/>
  <c r="J175" i="24"/>
  <c r="D175" i="24"/>
  <c r="L173" i="24"/>
  <c r="K171" i="24"/>
  <c r="K202" i="24" s="1"/>
  <c r="J171" i="24"/>
  <c r="I171" i="24"/>
  <c r="H171" i="24"/>
  <c r="H202" i="24" s="1"/>
  <c r="G171" i="24"/>
  <c r="F171" i="24"/>
  <c r="F202" i="24" s="1"/>
  <c r="E171" i="24"/>
  <c r="E202" i="24" s="1"/>
  <c r="D171" i="24"/>
  <c r="C171" i="24"/>
  <c r="C202" i="24" s="1"/>
  <c r="K170" i="24"/>
  <c r="K201" i="24" s="1"/>
  <c r="J170" i="24"/>
  <c r="J201" i="24" s="1"/>
  <c r="I170" i="24"/>
  <c r="H170" i="24"/>
  <c r="H201" i="24" s="1"/>
  <c r="G170" i="24"/>
  <c r="G201" i="24" s="1"/>
  <c r="F170" i="24"/>
  <c r="F201" i="24" s="1"/>
  <c r="E170" i="24"/>
  <c r="E201" i="24" s="1"/>
  <c r="D170" i="24"/>
  <c r="D201" i="24" s="1"/>
  <c r="C170" i="24"/>
  <c r="K169" i="24"/>
  <c r="K200" i="24" s="1"/>
  <c r="J169" i="24"/>
  <c r="J200" i="24" s="1"/>
  <c r="I169" i="24"/>
  <c r="I200" i="24" s="1"/>
  <c r="H169" i="24"/>
  <c r="H200" i="24" s="1"/>
  <c r="G169" i="24"/>
  <c r="F169" i="24"/>
  <c r="E169" i="24"/>
  <c r="E200" i="24" s="1"/>
  <c r="D169" i="24"/>
  <c r="D200" i="24" s="1"/>
  <c r="C169" i="24"/>
  <c r="C200" i="24" s="1"/>
  <c r="K168" i="24"/>
  <c r="K199" i="24" s="1"/>
  <c r="J168" i="24"/>
  <c r="I168" i="24"/>
  <c r="I199" i="24" s="1"/>
  <c r="H168" i="24"/>
  <c r="H199" i="24" s="1"/>
  <c r="G168" i="24"/>
  <c r="G199" i="24" s="1"/>
  <c r="F168" i="24"/>
  <c r="F199" i="24" s="1"/>
  <c r="E168" i="24"/>
  <c r="E199" i="24" s="1"/>
  <c r="D168" i="24"/>
  <c r="C168" i="24"/>
  <c r="C199" i="24" s="1"/>
  <c r="K167" i="24"/>
  <c r="J167" i="24"/>
  <c r="J198" i="24" s="1"/>
  <c r="I167" i="24"/>
  <c r="H167" i="24"/>
  <c r="H198" i="24" s="1"/>
  <c r="G167" i="24"/>
  <c r="G198" i="24" s="1"/>
  <c r="F167" i="24"/>
  <c r="E167" i="24"/>
  <c r="E198" i="24" s="1"/>
  <c r="D167" i="24"/>
  <c r="D198" i="24" s="1"/>
  <c r="C167" i="24"/>
  <c r="K166" i="24"/>
  <c r="J166" i="24"/>
  <c r="I166" i="24"/>
  <c r="H166" i="24"/>
  <c r="H197" i="24" s="1"/>
  <c r="G166" i="24"/>
  <c r="G197" i="24" s="1"/>
  <c r="F166" i="24"/>
  <c r="F197" i="24" s="1"/>
  <c r="E166" i="24"/>
  <c r="E197" i="24" s="1"/>
  <c r="D166" i="24"/>
  <c r="C166" i="24"/>
  <c r="K165" i="24"/>
  <c r="J165" i="24"/>
  <c r="I165" i="24"/>
  <c r="I196" i="24" s="1"/>
  <c r="H165" i="24"/>
  <c r="H196" i="24" s="1"/>
  <c r="G165" i="24"/>
  <c r="F165" i="24"/>
  <c r="F196" i="24" s="1"/>
  <c r="E165" i="24"/>
  <c r="E196" i="24" s="1"/>
  <c r="D165" i="24"/>
  <c r="C165" i="24"/>
  <c r="C196" i="24" s="1"/>
  <c r="K164" i="24"/>
  <c r="K195" i="24" s="1"/>
  <c r="J164" i="24"/>
  <c r="J195" i="24" s="1"/>
  <c r="I164" i="24"/>
  <c r="H164" i="24"/>
  <c r="H195" i="24" s="1"/>
  <c r="G164" i="24"/>
  <c r="G195" i="24" s="1"/>
  <c r="F164" i="24"/>
  <c r="E164" i="24"/>
  <c r="E195" i="24" s="1"/>
  <c r="D164" i="24"/>
  <c r="D195" i="24" s="1"/>
  <c r="C164" i="24"/>
  <c r="K163" i="24"/>
  <c r="K194" i="24" s="1"/>
  <c r="J163" i="24"/>
  <c r="J194" i="24" s="1"/>
  <c r="I163" i="24"/>
  <c r="I194" i="24" s="1"/>
  <c r="H163" i="24"/>
  <c r="H194" i="24" s="1"/>
  <c r="G163" i="24"/>
  <c r="F163" i="24"/>
  <c r="E163" i="24"/>
  <c r="E194" i="24" s="1"/>
  <c r="D163" i="24"/>
  <c r="D194" i="24" s="1"/>
  <c r="C163" i="24"/>
  <c r="C194" i="24" s="1"/>
  <c r="K162" i="24"/>
  <c r="K193" i="24" s="1"/>
  <c r="J162" i="24"/>
  <c r="I162" i="24"/>
  <c r="I193" i="24" s="1"/>
  <c r="H162" i="24"/>
  <c r="H193" i="24" s="1"/>
  <c r="G162" i="24"/>
  <c r="G193" i="24" s="1"/>
  <c r="F162" i="24"/>
  <c r="F193" i="24" s="1"/>
  <c r="E162" i="24"/>
  <c r="E193" i="24" s="1"/>
  <c r="D162" i="24"/>
  <c r="C162" i="24"/>
  <c r="C193" i="24" s="1"/>
  <c r="K161" i="24"/>
  <c r="J161" i="24"/>
  <c r="J192" i="24" s="1"/>
  <c r="I161" i="24"/>
  <c r="I192" i="24" s="1"/>
  <c r="H161" i="24"/>
  <c r="H192" i="24" s="1"/>
  <c r="G161" i="24"/>
  <c r="G192" i="24" s="1"/>
  <c r="F161" i="24"/>
  <c r="E161" i="24"/>
  <c r="E192" i="24" s="1"/>
  <c r="D161" i="24"/>
  <c r="D192" i="24" s="1"/>
  <c r="C161" i="24"/>
  <c r="K160" i="24"/>
  <c r="J160" i="24"/>
  <c r="I160" i="24"/>
  <c r="H160" i="24"/>
  <c r="H191" i="24" s="1"/>
  <c r="G160" i="24"/>
  <c r="G191" i="24" s="1"/>
  <c r="F160" i="24"/>
  <c r="F191" i="24" s="1"/>
  <c r="E160" i="24"/>
  <c r="E191" i="24" s="1"/>
  <c r="D160" i="24"/>
  <c r="C160" i="24"/>
  <c r="K159" i="24"/>
  <c r="J159" i="24"/>
  <c r="I159" i="24"/>
  <c r="I190" i="24" s="1"/>
  <c r="H159" i="24"/>
  <c r="H190" i="24" s="1"/>
  <c r="G159" i="24"/>
  <c r="F159" i="24"/>
  <c r="F190" i="24" s="1"/>
  <c r="E159" i="24"/>
  <c r="E190" i="24" s="1"/>
  <c r="D159" i="24"/>
  <c r="D190" i="24" s="1"/>
  <c r="C159" i="24"/>
  <c r="C190" i="24" s="1"/>
  <c r="K158" i="24"/>
  <c r="J158" i="24"/>
  <c r="J189" i="24" s="1"/>
  <c r="I158" i="24"/>
  <c r="H158" i="24"/>
  <c r="H189" i="24" s="1"/>
  <c r="G158" i="24"/>
  <c r="G189" i="24" s="1"/>
  <c r="F158" i="24"/>
  <c r="F189" i="24" s="1"/>
  <c r="E158" i="24"/>
  <c r="E189" i="24" s="1"/>
  <c r="D158" i="24"/>
  <c r="D189" i="24" s="1"/>
  <c r="C158" i="24"/>
  <c r="K157" i="24"/>
  <c r="J157" i="24"/>
  <c r="J188" i="24" s="1"/>
  <c r="I157" i="24"/>
  <c r="I188" i="24" s="1"/>
  <c r="H157" i="24"/>
  <c r="H188" i="24" s="1"/>
  <c r="G157" i="24"/>
  <c r="F157" i="24"/>
  <c r="E157" i="24"/>
  <c r="E188" i="24" s="1"/>
  <c r="D157" i="24"/>
  <c r="D188" i="24" s="1"/>
  <c r="C157" i="24"/>
  <c r="C188" i="24" s="1"/>
  <c r="K156" i="24"/>
  <c r="K187" i="24" s="1"/>
  <c r="J156" i="24"/>
  <c r="I156" i="24"/>
  <c r="I187" i="24" s="1"/>
  <c r="H156" i="24"/>
  <c r="H187" i="24" s="1"/>
  <c r="G156" i="24"/>
  <c r="F156" i="24"/>
  <c r="F187" i="24" s="1"/>
  <c r="E156" i="24"/>
  <c r="E187" i="24" s="1"/>
  <c r="D156" i="24"/>
  <c r="C156" i="24"/>
  <c r="C187" i="24" s="1"/>
  <c r="K155" i="24"/>
  <c r="K186" i="24" s="1"/>
  <c r="J155" i="24"/>
  <c r="I155" i="24"/>
  <c r="I186" i="24" s="1"/>
  <c r="H155" i="24"/>
  <c r="H186" i="24" s="1"/>
  <c r="G155" i="24"/>
  <c r="G186" i="24" s="1"/>
  <c r="F155" i="24"/>
  <c r="E155" i="24"/>
  <c r="E186" i="24" s="1"/>
  <c r="D155" i="24"/>
  <c r="D186" i="24" s="1"/>
  <c r="C155" i="24"/>
  <c r="C186" i="24" s="1"/>
  <c r="K154" i="24"/>
  <c r="K185" i="24" s="1"/>
  <c r="J154" i="24"/>
  <c r="I154" i="24"/>
  <c r="H154" i="24"/>
  <c r="H185" i="24" s="1"/>
  <c r="G154" i="24"/>
  <c r="G185" i="24" s="1"/>
  <c r="F154" i="24"/>
  <c r="F185" i="24" s="1"/>
  <c r="E154" i="24"/>
  <c r="E185" i="24" s="1"/>
  <c r="D154" i="24"/>
  <c r="C154" i="24"/>
  <c r="K153" i="24"/>
  <c r="J153" i="24"/>
  <c r="J184" i="24" s="1"/>
  <c r="I153" i="24"/>
  <c r="H153" i="24"/>
  <c r="H184" i="24" s="1"/>
  <c r="G153" i="24"/>
  <c r="F153" i="24"/>
  <c r="F184" i="24" s="1"/>
  <c r="E153" i="24"/>
  <c r="E184" i="24" s="1"/>
  <c r="D153" i="24"/>
  <c r="C153" i="24"/>
  <c r="C184" i="24" s="1"/>
  <c r="K152" i="24"/>
  <c r="J152" i="24"/>
  <c r="J183" i="24" s="1"/>
  <c r="I152" i="24"/>
  <c r="H152" i="24"/>
  <c r="H183" i="24" s="1"/>
  <c r="G152" i="24"/>
  <c r="F152" i="24"/>
  <c r="F183" i="24" s="1"/>
  <c r="E152" i="24"/>
  <c r="E183" i="24" s="1"/>
  <c r="D152" i="24"/>
  <c r="D183" i="24" s="1"/>
  <c r="C152" i="24"/>
  <c r="K151" i="24"/>
  <c r="K182" i="24" s="1"/>
  <c r="J151" i="24"/>
  <c r="J182" i="24" s="1"/>
  <c r="I151" i="24"/>
  <c r="I182" i="24" s="1"/>
  <c r="H151" i="24"/>
  <c r="G151" i="24"/>
  <c r="F151" i="24"/>
  <c r="E151" i="24"/>
  <c r="E182" i="24" s="1"/>
  <c r="D151" i="24"/>
  <c r="D182" i="24" s="1"/>
  <c r="C151" i="24"/>
  <c r="C182" i="24" s="1"/>
  <c r="K150" i="24"/>
  <c r="K181" i="24" s="1"/>
  <c r="J150" i="24"/>
  <c r="I150" i="24"/>
  <c r="I181" i="24" s="1"/>
  <c r="H150" i="24"/>
  <c r="H181" i="24" s="1"/>
  <c r="G150" i="24"/>
  <c r="G181" i="24" s="1"/>
  <c r="F150" i="24"/>
  <c r="E150" i="24"/>
  <c r="E181" i="24" s="1"/>
  <c r="D150" i="24"/>
  <c r="C150" i="24"/>
  <c r="C181" i="24" s="1"/>
  <c r="K149" i="24"/>
  <c r="K180" i="24" s="1"/>
  <c r="J149" i="24"/>
  <c r="J180" i="24" s="1"/>
  <c r="I149" i="24"/>
  <c r="H149" i="24"/>
  <c r="H180" i="24" s="1"/>
  <c r="G149" i="24"/>
  <c r="G180" i="24" s="1"/>
  <c r="F149" i="24"/>
  <c r="E149" i="24"/>
  <c r="E180" i="24" s="1"/>
  <c r="D149" i="24"/>
  <c r="C149" i="24"/>
  <c r="C180" i="24" s="1"/>
  <c r="K148" i="24"/>
  <c r="K179" i="24" s="1"/>
  <c r="J148" i="24"/>
  <c r="I148" i="24"/>
  <c r="H148" i="24"/>
  <c r="H179" i="24" s="1"/>
  <c r="G148" i="24"/>
  <c r="G179" i="24" s="1"/>
  <c r="F148" i="24"/>
  <c r="F179" i="24" s="1"/>
  <c r="E148" i="24"/>
  <c r="D148" i="24"/>
  <c r="C148" i="24"/>
  <c r="K147" i="24"/>
  <c r="K178" i="24" s="1"/>
  <c r="J147" i="24"/>
  <c r="J178" i="24" s="1"/>
  <c r="I147" i="24"/>
  <c r="B115" i="24" s="1"/>
  <c r="H147" i="24"/>
  <c r="G147" i="24"/>
  <c r="F147" i="24"/>
  <c r="F178" i="24" s="1"/>
  <c r="E147" i="24"/>
  <c r="E178" i="24" s="1"/>
  <c r="D147" i="24"/>
  <c r="D178" i="24" s="1"/>
  <c r="C147" i="24"/>
  <c r="K146" i="24"/>
  <c r="J146" i="24"/>
  <c r="J177" i="24" s="1"/>
  <c r="I146" i="24"/>
  <c r="H146" i="24"/>
  <c r="H177" i="24" s="1"/>
  <c r="G146" i="24"/>
  <c r="G177" i="24" s="1"/>
  <c r="F146" i="24"/>
  <c r="E146" i="24"/>
  <c r="E177" i="24" s="1"/>
  <c r="D146" i="24"/>
  <c r="D177" i="24" s="1"/>
  <c r="C146" i="24"/>
  <c r="K145" i="24"/>
  <c r="J145" i="24"/>
  <c r="J176" i="24" s="1"/>
  <c r="I145" i="24"/>
  <c r="I176" i="24" s="1"/>
  <c r="H145" i="24"/>
  <c r="H176" i="24" s="1"/>
  <c r="G145" i="24"/>
  <c r="F145" i="24"/>
  <c r="E145" i="24"/>
  <c r="E176" i="24" s="1"/>
  <c r="D145" i="24"/>
  <c r="D176" i="24" s="1"/>
  <c r="C145" i="24"/>
  <c r="C176" i="24" s="1"/>
  <c r="K144" i="24"/>
  <c r="J144" i="24"/>
  <c r="I144" i="24"/>
  <c r="I175" i="24" s="1"/>
  <c r="H144" i="24"/>
  <c r="H175" i="24" s="1"/>
  <c r="G144" i="24"/>
  <c r="G175" i="24" s="1"/>
  <c r="F144" i="24"/>
  <c r="F175" i="24" s="1"/>
  <c r="E144" i="24"/>
  <c r="E175" i="24" s="1"/>
  <c r="D144" i="24"/>
  <c r="C144" i="24"/>
  <c r="C175" i="24" s="1"/>
  <c r="K143" i="24"/>
  <c r="J143" i="24"/>
  <c r="I143" i="24"/>
  <c r="H143" i="24"/>
  <c r="G143" i="24"/>
  <c r="F143" i="24"/>
  <c r="E143" i="24"/>
  <c r="D143" i="24"/>
  <c r="C143" i="24"/>
  <c r="B143" i="24"/>
  <c r="B138" i="24"/>
  <c r="B137" i="24"/>
  <c r="B136" i="24"/>
  <c r="B132" i="24"/>
  <c r="B131" i="24"/>
  <c r="B130" i="24"/>
  <c r="B129" i="24"/>
  <c r="B125" i="24"/>
  <c r="B124" i="24"/>
  <c r="B122" i="24"/>
  <c r="B118" i="24"/>
  <c r="B117" i="24"/>
  <c r="B116" i="24"/>
  <c r="X108" i="24"/>
  <c r="X253" i="24" s="1"/>
  <c r="W108" i="24"/>
  <c r="W253" i="24" s="1"/>
  <c r="V108" i="24"/>
  <c r="V253" i="24" s="1"/>
  <c r="U108" i="24"/>
  <c r="U253" i="24" s="1"/>
  <c r="T108" i="24"/>
  <c r="T253" i="24" s="1"/>
  <c r="S108" i="24"/>
  <c r="S253" i="24" s="1"/>
  <c r="R108" i="24"/>
  <c r="R253" i="24" s="1"/>
  <c r="Q108" i="24"/>
  <c r="Q76" i="24" s="1"/>
  <c r="P108" i="24"/>
  <c r="P253" i="24" s="1"/>
  <c r="O108" i="24"/>
  <c r="O253" i="24" s="1"/>
  <c r="N108" i="24"/>
  <c r="N253" i="24" s="1"/>
  <c r="M108" i="24"/>
  <c r="M253" i="24" s="1"/>
  <c r="J108" i="24"/>
  <c r="J253" i="24" s="1"/>
  <c r="H108" i="24"/>
  <c r="H253" i="24" s="1"/>
  <c r="F108" i="24"/>
  <c r="F253" i="24" s="1"/>
  <c r="D108" i="24"/>
  <c r="C108" i="24"/>
  <c r="C76" i="24" s="1"/>
  <c r="B108" i="24"/>
  <c r="X107" i="24"/>
  <c r="X252" i="24" s="1"/>
  <c r="W107" i="24"/>
  <c r="W252" i="24" s="1"/>
  <c r="V107" i="24"/>
  <c r="V252" i="24" s="1"/>
  <c r="U107" i="24"/>
  <c r="T107" i="24"/>
  <c r="T252" i="24" s="1"/>
  <c r="S107" i="24"/>
  <c r="S252" i="24" s="1"/>
  <c r="R107" i="24"/>
  <c r="R252" i="24" s="1"/>
  <c r="Q107" i="24"/>
  <c r="Q252" i="24" s="1"/>
  <c r="P107" i="24"/>
  <c r="P252" i="24" s="1"/>
  <c r="O107" i="24"/>
  <c r="N107" i="24"/>
  <c r="N252" i="24" s="1"/>
  <c r="J107" i="24"/>
  <c r="J252" i="24" s="1"/>
  <c r="H107" i="24"/>
  <c r="F107" i="24"/>
  <c r="F252" i="24" s="1"/>
  <c r="D107" i="24"/>
  <c r="D252" i="24" s="1"/>
  <c r="B107" i="24"/>
  <c r="X106" i="24"/>
  <c r="X251" i="24" s="1"/>
  <c r="W106" i="24"/>
  <c r="W251" i="24" s="1"/>
  <c r="V106" i="24"/>
  <c r="U106" i="24"/>
  <c r="U251" i="24" s="1"/>
  <c r="T106" i="24"/>
  <c r="T251" i="24" s="1"/>
  <c r="S106" i="24"/>
  <c r="R106" i="24"/>
  <c r="R74" i="24" s="1"/>
  <c r="R36" i="24" s="1"/>
  <c r="Q106" i="24"/>
  <c r="Q251" i="24" s="1"/>
  <c r="P106" i="24"/>
  <c r="O106" i="24"/>
  <c r="O251" i="24" s="1"/>
  <c r="N106" i="24"/>
  <c r="N251" i="24" s="1"/>
  <c r="M106" i="24"/>
  <c r="M74" i="24" s="1"/>
  <c r="J106" i="24"/>
  <c r="J251" i="24" s="1"/>
  <c r="H106" i="24"/>
  <c r="H251" i="24" s="1"/>
  <c r="F106" i="24"/>
  <c r="D106" i="24"/>
  <c r="D251" i="24" s="1"/>
  <c r="C106" i="24"/>
  <c r="B106" i="24"/>
  <c r="X105" i="24"/>
  <c r="X250" i="24" s="1"/>
  <c r="W105" i="24"/>
  <c r="V105" i="24"/>
  <c r="V73" i="24" s="1"/>
  <c r="V35" i="24" s="1"/>
  <c r="U105" i="24"/>
  <c r="U250" i="24" s="1"/>
  <c r="T105" i="24"/>
  <c r="S105" i="24"/>
  <c r="S250" i="24" s="1"/>
  <c r="R105" i="24"/>
  <c r="R250" i="24" s="1"/>
  <c r="Q105" i="24"/>
  <c r="P105" i="24"/>
  <c r="P250" i="24" s="1"/>
  <c r="O105" i="24"/>
  <c r="O250" i="24" s="1"/>
  <c r="N105" i="24"/>
  <c r="M105" i="24"/>
  <c r="M250" i="24" s="1"/>
  <c r="J105" i="24"/>
  <c r="H105" i="24"/>
  <c r="H250" i="24" s="1"/>
  <c r="F105" i="24"/>
  <c r="F250" i="24" s="1"/>
  <c r="D105" i="24"/>
  <c r="B105" i="24"/>
  <c r="X104" i="24"/>
  <c r="W104" i="24"/>
  <c r="W249" i="24" s="1"/>
  <c r="V104" i="24"/>
  <c r="V249" i="24" s="1"/>
  <c r="U104" i="24"/>
  <c r="T104" i="24"/>
  <c r="T249" i="24" s="1"/>
  <c r="S104" i="24"/>
  <c r="S249" i="24" s="1"/>
  <c r="R104" i="24"/>
  <c r="Q104" i="24"/>
  <c r="Q249" i="24" s="1"/>
  <c r="P104" i="24"/>
  <c r="P249" i="24" s="1"/>
  <c r="O104" i="24"/>
  <c r="N104" i="24"/>
  <c r="N249" i="24" s="1"/>
  <c r="J104" i="24"/>
  <c r="J249" i="24" s="1"/>
  <c r="H104" i="24"/>
  <c r="H249" i="24" s="1"/>
  <c r="F104" i="24"/>
  <c r="F249" i="24" s="1"/>
  <c r="E104" i="24"/>
  <c r="E249" i="24" s="1"/>
  <c r="D104" i="24"/>
  <c r="D249" i="24" s="1"/>
  <c r="C104" i="24"/>
  <c r="C249" i="24" s="1"/>
  <c r="B104" i="24"/>
  <c r="M104" i="24" s="1"/>
  <c r="M249" i="24" s="1"/>
  <c r="X103" i="24"/>
  <c r="X248" i="24" s="1"/>
  <c r="W103" i="24"/>
  <c r="W248" i="24" s="1"/>
  <c r="V103" i="24"/>
  <c r="V248" i="24" s="1"/>
  <c r="U103" i="24"/>
  <c r="U248" i="24" s="1"/>
  <c r="T103" i="24"/>
  <c r="T248" i="24" s="1"/>
  <c r="S103" i="24"/>
  <c r="S248" i="24" s="1"/>
  <c r="R103" i="24"/>
  <c r="R248" i="24" s="1"/>
  <c r="Q103" i="24"/>
  <c r="Q248" i="24" s="1"/>
  <c r="P103" i="24"/>
  <c r="P248" i="24" s="1"/>
  <c r="O103" i="24"/>
  <c r="O248" i="24" s="1"/>
  <c r="N103" i="24"/>
  <c r="N248" i="24" s="1"/>
  <c r="J103" i="24"/>
  <c r="J248" i="24" s="1"/>
  <c r="H103" i="24"/>
  <c r="H248" i="24" s="1"/>
  <c r="F103" i="24"/>
  <c r="F248" i="24" s="1"/>
  <c r="E103" i="24"/>
  <c r="E248" i="24" s="1"/>
  <c r="D103" i="24"/>
  <c r="D248" i="24" s="1"/>
  <c r="C103" i="24"/>
  <c r="C248" i="24" s="1"/>
  <c r="B103" i="24"/>
  <c r="M103" i="24" s="1"/>
  <c r="X102" i="24"/>
  <c r="X247" i="24" s="1"/>
  <c r="W102" i="24"/>
  <c r="W247" i="24" s="1"/>
  <c r="V102" i="24"/>
  <c r="V247" i="24" s="1"/>
  <c r="T102" i="24"/>
  <c r="T247" i="24" s="1"/>
  <c r="P102" i="24"/>
  <c r="P247" i="24" s="1"/>
  <c r="N102" i="24"/>
  <c r="N247" i="24" s="1"/>
  <c r="M102" i="24"/>
  <c r="M247" i="24" s="1"/>
  <c r="J102" i="24"/>
  <c r="J247" i="24" s="1"/>
  <c r="H102" i="24"/>
  <c r="H247" i="24" s="1"/>
  <c r="G102" i="24"/>
  <c r="G247" i="24" s="1"/>
  <c r="F102" i="24"/>
  <c r="F247" i="24" s="1"/>
  <c r="E102" i="24"/>
  <c r="E247" i="24" s="1"/>
  <c r="D102" i="24"/>
  <c r="D247" i="24" s="1"/>
  <c r="C102" i="24"/>
  <c r="C247" i="24" s="1"/>
  <c r="B102" i="24"/>
  <c r="W101" i="24"/>
  <c r="W246" i="24" s="1"/>
  <c r="V101" i="24"/>
  <c r="V246" i="24" s="1"/>
  <c r="T101" i="24"/>
  <c r="T246" i="24" s="1"/>
  <c r="R101" i="24"/>
  <c r="R246" i="24" s="1"/>
  <c r="P101" i="24"/>
  <c r="P246" i="24" s="1"/>
  <c r="N101" i="24"/>
  <c r="N246" i="24" s="1"/>
  <c r="J101" i="24"/>
  <c r="J246" i="24" s="1"/>
  <c r="H101" i="24"/>
  <c r="H246" i="24" s="1"/>
  <c r="F101" i="24"/>
  <c r="F246" i="24" s="1"/>
  <c r="D101" i="24"/>
  <c r="D246" i="24" s="1"/>
  <c r="B101" i="24"/>
  <c r="M101" i="24" s="1"/>
  <c r="M246" i="24" s="1"/>
  <c r="W100" i="24"/>
  <c r="W245" i="24" s="1"/>
  <c r="V100" i="24"/>
  <c r="N100" i="24"/>
  <c r="N245" i="24" s="1"/>
  <c r="J100" i="24"/>
  <c r="J245" i="24" s="1"/>
  <c r="H100" i="24"/>
  <c r="H245" i="24" s="1"/>
  <c r="F100" i="24"/>
  <c r="F245" i="24" s="1"/>
  <c r="D100" i="24"/>
  <c r="D245" i="24" s="1"/>
  <c r="B100" i="24"/>
  <c r="M100" i="24" s="1"/>
  <c r="M68" i="24" s="1"/>
  <c r="X99" i="24"/>
  <c r="X244" i="24" s="1"/>
  <c r="W99" i="24"/>
  <c r="W244" i="24" s="1"/>
  <c r="V99" i="24"/>
  <c r="V244" i="24" s="1"/>
  <c r="U99" i="24"/>
  <c r="U244" i="24" s="1"/>
  <c r="T99" i="24"/>
  <c r="S99" i="24"/>
  <c r="S244" i="24" s="1"/>
  <c r="R99" i="24"/>
  <c r="R244" i="24" s="1"/>
  <c r="Q99" i="24"/>
  <c r="Q244" i="24" s="1"/>
  <c r="P99" i="24"/>
  <c r="P244" i="24" s="1"/>
  <c r="O99" i="24"/>
  <c r="N99" i="24"/>
  <c r="J99" i="24"/>
  <c r="J244" i="24" s="1"/>
  <c r="H99" i="24"/>
  <c r="F99" i="24"/>
  <c r="F244" i="24" s="1"/>
  <c r="D99" i="24"/>
  <c r="D244" i="24" s="1"/>
  <c r="B99" i="24"/>
  <c r="X98" i="24"/>
  <c r="W98" i="24"/>
  <c r="W243" i="24" s="1"/>
  <c r="V98" i="24"/>
  <c r="V243" i="24" s="1"/>
  <c r="U98" i="24"/>
  <c r="U243" i="24" s="1"/>
  <c r="T98" i="24"/>
  <c r="T243" i="24" s="1"/>
  <c r="S98" i="24"/>
  <c r="S66" i="24" s="1"/>
  <c r="R98" i="24"/>
  <c r="Q98" i="24"/>
  <c r="Q243" i="24" s="1"/>
  <c r="P98" i="24"/>
  <c r="P243" i="24" s="1"/>
  <c r="O98" i="24"/>
  <c r="O243" i="24" s="1"/>
  <c r="N98" i="24"/>
  <c r="N243" i="24" s="1"/>
  <c r="M98" i="24"/>
  <c r="J98" i="24"/>
  <c r="J243" i="24" s="1"/>
  <c r="H98" i="24"/>
  <c r="H243" i="24" s="1"/>
  <c r="F98" i="24"/>
  <c r="D98" i="24"/>
  <c r="D243" i="24" s="1"/>
  <c r="C98" i="24"/>
  <c r="C243" i="24" s="1"/>
  <c r="B98" i="24"/>
  <c r="X97" i="24"/>
  <c r="X242" i="24" s="1"/>
  <c r="W97" i="24"/>
  <c r="V97" i="24"/>
  <c r="U97" i="24"/>
  <c r="U242" i="24" s="1"/>
  <c r="T97" i="24"/>
  <c r="T242" i="24" s="1"/>
  <c r="S97" i="24"/>
  <c r="S242" i="24" s="1"/>
  <c r="R97" i="24"/>
  <c r="R242" i="24" s="1"/>
  <c r="Q97" i="24"/>
  <c r="P97" i="24"/>
  <c r="O97" i="24"/>
  <c r="O242" i="24" s="1"/>
  <c r="N97" i="24"/>
  <c r="N242" i="24" s="1"/>
  <c r="J97" i="24"/>
  <c r="H97" i="24"/>
  <c r="H242" i="24" s="1"/>
  <c r="F97" i="24"/>
  <c r="F242" i="24" s="1"/>
  <c r="D97" i="24"/>
  <c r="C97" i="24"/>
  <c r="C65" i="24" s="1"/>
  <c r="B97" i="24"/>
  <c r="M97" i="24" s="1"/>
  <c r="X96" i="24"/>
  <c r="X241" i="24" s="1"/>
  <c r="W96" i="24"/>
  <c r="W241" i="24" s="1"/>
  <c r="V96" i="24"/>
  <c r="V241" i="24" s="1"/>
  <c r="U96" i="24"/>
  <c r="T96" i="24"/>
  <c r="S96" i="24"/>
  <c r="S241" i="24" s="1"/>
  <c r="R96" i="24"/>
  <c r="R241" i="24" s="1"/>
  <c r="Q96" i="24"/>
  <c r="Q64" i="24" s="1"/>
  <c r="P96" i="24"/>
  <c r="P241" i="24" s="1"/>
  <c r="O96" i="24"/>
  <c r="N96" i="24"/>
  <c r="J96" i="24"/>
  <c r="J241" i="24" s="1"/>
  <c r="H96" i="24"/>
  <c r="F96" i="24"/>
  <c r="F241" i="24" s="1"/>
  <c r="D96" i="24"/>
  <c r="D64" i="24" s="1"/>
  <c r="C96" i="24"/>
  <c r="C64" i="24" s="1"/>
  <c r="B96" i="24"/>
  <c r="X95" i="24"/>
  <c r="W95" i="24"/>
  <c r="W240" i="24" s="1"/>
  <c r="V95" i="24"/>
  <c r="U95" i="24"/>
  <c r="U240" i="24" s="1"/>
  <c r="T95" i="24"/>
  <c r="T240" i="24" s="1"/>
  <c r="S95" i="24"/>
  <c r="R95" i="24"/>
  <c r="Q95" i="24"/>
  <c r="Q240" i="24" s="1"/>
  <c r="P95" i="24"/>
  <c r="O95" i="24"/>
  <c r="O240" i="24" s="1"/>
  <c r="N95" i="24"/>
  <c r="N240" i="24" s="1"/>
  <c r="M95" i="24"/>
  <c r="J95" i="24"/>
  <c r="J240" i="24" s="1"/>
  <c r="H95" i="24"/>
  <c r="H240" i="24" s="1"/>
  <c r="F95" i="24"/>
  <c r="E95" i="24"/>
  <c r="D95" i="24"/>
  <c r="D240" i="24" s="1"/>
  <c r="C95" i="24"/>
  <c r="B95" i="24"/>
  <c r="X94" i="24"/>
  <c r="X239" i="24" s="1"/>
  <c r="W94" i="24"/>
  <c r="V94" i="24"/>
  <c r="U94" i="24"/>
  <c r="U239" i="24" s="1"/>
  <c r="T94" i="24"/>
  <c r="S94" i="24"/>
  <c r="S239" i="24" s="1"/>
  <c r="R94" i="24"/>
  <c r="R239" i="24" s="1"/>
  <c r="Q94" i="24"/>
  <c r="P94" i="24"/>
  <c r="O94" i="24"/>
  <c r="O239" i="24" s="1"/>
  <c r="N94" i="24"/>
  <c r="J94" i="24"/>
  <c r="H94" i="24"/>
  <c r="H239" i="24" s="1"/>
  <c r="F94" i="24"/>
  <c r="F239" i="24" s="1"/>
  <c r="D94" i="24"/>
  <c r="C94" i="24"/>
  <c r="B94" i="24"/>
  <c r="M94" i="24" s="1"/>
  <c r="M239" i="24" s="1"/>
  <c r="X93" i="24"/>
  <c r="X238" i="24" s="1"/>
  <c r="W93" i="24"/>
  <c r="W238" i="24" s="1"/>
  <c r="V93" i="24"/>
  <c r="V238" i="24" s="1"/>
  <c r="U93" i="24"/>
  <c r="T93" i="24"/>
  <c r="S93" i="24"/>
  <c r="S238" i="24" s="1"/>
  <c r="R93" i="24"/>
  <c r="R238" i="24" s="1"/>
  <c r="Q93" i="24"/>
  <c r="Q238" i="24" s="1"/>
  <c r="P93" i="24"/>
  <c r="P238" i="24" s="1"/>
  <c r="O93" i="24"/>
  <c r="N93" i="24"/>
  <c r="J93" i="24"/>
  <c r="J238" i="24" s="1"/>
  <c r="H93" i="24"/>
  <c r="F93" i="24"/>
  <c r="F238" i="24" s="1"/>
  <c r="D93" i="24"/>
  <c r="D238" i="24" s="1"/>
  <c r="B93" i="24"/>
  <c r="X92" i="24"/>
  <c r="W92" i="24"/>
  <c r="W237" i="24" s="1"/>
  <c r="V92" i="24"/>
  <c r="V237" i="24" s="1"/>
  <c r="U92" i="24"/>
  <c r="U237" i="24" s="1"/>
  <c r="T92" i="24"/>
  <c r="T237" i="24" s="1"/>
  <c r="S92" i="24"/>
  <c r="S60" i="24" s="1"/>
  <c r="R92" i="24"/>
  <c r="Q92" i="24"/>
  <c r="Q237" i="24" s="1"/>
  <c r="P92" i="24"/>
  <c r="P237" i="24" s="1"/>
  <c r="O92" i="24"/>
  <c r="O237" i="24" s="1"/>
  <c r="N92" i="24"/>
  <c r="N237" i="24" s="1"/>
  <c r="M92" i="24"/>
  <c r="J92" i="24"/>
  <c r="J237" i="24" s="1"/>
  <c r="H92" i="24"/>
  <c r="H237" i="24" s="1"/>
  <c r="F92" i="24"/>
  <c r="D92" i="24"/>
  <c r="D237" i="24" s="1"/>
  <c r="B92" i="24"/>
  <c r="X91" i="24"/>
  <c r="X236" i="24" s="1"/>
  <c r="W91" i="24"/>
  <c r="V91" i="24"/>
  <c r="V59" i="24" s="1"/>
  <c r="U91" i="24"/>
  <c r="U236" i="24" s="1"/>
  <c r="T91" i="24"/>
  <c r="T236" i="24" s="1"/>
  <c r="S91" i="24"/>
  <c r="S236" i="24" s="1"/>
  <c r="R91" i="24"/>
  <c r="R236" i="24" s="1"/>
  <c r="Q91" i="24"/>
  <c r="P91" i="24"/>
  <c r="O91" i="24"/>
  <c r="O236" i="24" s="1"/>
  <c r="N91" i="24"/>
  <c r="N236" i="24" s="1"/>
  <c r="J91" i="24"/>
  <c r="H91" i="24"/>
  <c r="H236" i="24" s="1"/>
  <c r="F91" i="24"/>
  <c r="F236" i="24" s="1"/>
  <c r="D91" i="24"/>
  <c r="B91" i="24"/>
  <c r="M91" i="24" s="1"/>
  <c r="M236" i="24" s="1"/>
  <c r="X90" i="24"/>
  <c r="X235" i="24" s="1"/>
  <c r="W90" i="24"/>
  <c r="W235" i="24" s="1"/>
  <c r="V90" i="24"/>
  <c r="V235" i="24" s="1"/>
  <c r="U90" i="24"/>
  <c r="T90" i="24"/>
  <c r="T235" i="24" s="1"/>
  <c r="S90" i="24"/>
  <c r="S235" i="24" s="1"/>
  <c r="R90" i="24"/>
  <c r="R235" i="24" s="1"/>
  <c r="Q90" i="24"/>
  <c r="Q235" i="24" s="1"/>
  <c r="P90" i="24"/>
  <c r="P235" i="24" s="1"/>
  <c r="O90" i="24"/>
  <c r="N90" i="24"/>
  <c r="N235" i="24" s="1"/>
  <c r="J90" i="24"/>
  <c r="J235" i="24" s="1"/>
  <c r="H90" i="24"/>
  <c r="F90" i="24"/>
  <c r="F58" i="24" s="1"/>
  <c r="D90" i="24"/>
  <c r="D235" i="24" s="1"/>
  <c r="B90" i="24"/>
  <c r="X89" i="24"/>
  <c r="W89" i="24"/>
  <c r="W234" i="24" s="1"/>
  <c r="V89" i="24"/>
  <c r="V234" i="24" s="1"/>
  <c r="U89" i="24"/>
  <c r="U234" i="24" s="1"/>
  <c r="T89" i="24"/>
  <c r="T234" i="24" s="1"/>
  <c r="S89" i="24"/>
  <c r="R89" i="24"/>
  <c r="Q89" i="24"/>
  <c r="Q234" i="24" s="1"/>
  <c r="P89" i="24"/>
  <c r="P234" i="24" s="1"/>
  <c r="O89" i="24"/>
  <c r="O234" i="24" s="1"/>
  <c r="N89" i="24"/>
  <c r="N234" i="24" s="1"/>
  <c r="M89" i="24"/>
  <c r="J89" i="24"/>
  <c r="J234" i="24" s="1"/>
  <c r="H89" i="24"/>
  <c r="H234" i="24" s="1"/>
  <c r="F89" i="24"/>
  <c r="D89" i="24"/>
  <c r="D234" i="24" s="1"/>
  <c r="B89" i="24"/>
  <c r="X88" i="24"/>
  <c r="X233" i="24" s="1"/>
  <c r="W88" i="24"/>
  <c r="V88" i="24"/>
  <c r="U88" i="24"/>
  <c r="U233" i="24" s="1"/>
  <c r="T88" i="24"/>
  <c r="T233" i="24" s="1"/>
  <c r="S88" i="24"/>
  <c r="S233" i="24" s="1"/>
  <c r="R88" i="24"/>
  <c r="R233" i="24" s="1"/>
  <c r="Q88" i="24"/>
  <c r="P88" i="24"/>
  <c r="P233" i="24" s="1"/>
  <c r="O88" i="24"/>
  <c r="O233" i="24" s="1"/>
  <c r="N88" i="24"/>
  <c r="N233" i="24" s="1"/>
  <c r="J88" i="24"/>
  <c r="H88" i="24"/>
  <c r="H233" i="24" s="1"/>
  <c r="F88" i="24"/>
  <c r="F233" i="24" s="1"/>
  <c r="D88" i="24"/>
  <c r="C88" i="24"/>
  <c r="C233" i="24" s="1"/>
  <c r="B88" i="24"/>
  <c r="M88" i="24" s="1"/>
  <c r="X87" i="24"/>
  <c r="X232" i="24" s="1"/>
  <c r="W87" i="24"/>
  <c r="W232" i="24" s="1"/>
  <c r="V87" i="24"/>
  <c r="V232" i="24" s="1"/>
  <c r="U87" i="24"/>
  <c r="T87" i="24"/>
  <c r="T232" i="24" s="1"/>
  <c r="S87" i="24"/>
  <c r="S232" i="24" s="1"/>
  <c r="R87" i="24"/>
  <c r="R232" i="24" s="1"/>
  <c r="Q87" i="24"/>
  <c r="Q232" i="24" s="1"/>
  <c r="P87" i="24"/>
  <c r="P232" i="24" s="1"/>
  <c r="O87" i="24"/>
  <c r="N87" i="24"/>
  <c r="N232" i="24" s="1"/>
  <c r="J87" i="24"/>
  <c r="J232" i="24" s="1"/>
  <c r="H87" i="24"/>
  <c r="F87" i="24"/>
  <c r="F232" i="24" s="1"/>
  <c r="D87" i="24"/>
  <c r="D232" i="24" s="1"/>
  <c r="C87" i="24"/>
  <c r="C232" i="24" s="1"/>
  <c r="B87" i="24"/>
  <c r="X86" i="24"/>
  <c r="X231" i="24" s="1"/>
  <c r="W86" i="24"/>
  <c r="W231" i="24" s="1"/>
  <c r="V86" i="24"/>
  <c r="U86" i="24"/>
  <c r="U231" i="24" s="1"/>
  <c r="T86" i="24"/>
  <c r="T231" i="24" s="1"/>
  <c r="S86" i="24"/>
  <c r="S54" i="24" s="1"/>
  <c r="R86" i="24"/>
  <c r="R231" i="24" s="1"/>
  <c r="Q86" i="24"/>
  <c r="Q231" i="24" s="1"/>
  <c r="P86" i="24"/>
  <c r="O86" i="24"/>
  <c r="O231" i="24" s="1"/>
  <c r="N86" i="24"/>
  <c r="N231" i="24" s="1"/>
  <c r="M86" i="24"/>
  <c r="J86" i="24"/>
  <c r="J231" i="24" s="1"/>
  <c r="H86" i="24"/>
  <c r="H231" i="24" s="1"/>
  <c r="F86" i="24"/>
  <c r="D86" i="24"/>
  <c r="D231" i="24" s="1"/>
  <c r="B86" i="24"/>
  <c r="N85" i="24"/>
  <c r="J85" i="24"/>
  <c r="H85" i="24"/>
  <c r="H230" i="24" s="1"/>
  <c r="F85" i="24"/>
  <c r="F230" i="24" s="1"/>
  <c r="D85" i="24"/>
  <c r="B85" i="24"/>
  <c r="M85" i="24" s="1"/>
  <c r="M230" i="24" s="1"/>
  <c r="X84" i="24"/>
  <c r="X229" i="24" s="1"/>
  <c r="W84" i="24"/>
  <c r="W229" i="24" s="1"/>
  <c r="V84" i="24"/>
  <c r="V229" i="24" s="1"/>
  <c r="U84" i="24"/>
  <c r="T84" i="24"/>
  <c r="T229" i="24" s="1"/>
  <c r="S84" i="24"/>
  <c r="S229" i="24" s="1"/>
  <c r="R84" i="24"/>
  <c r="R229" i="24" s="1"/>
  <c r="Q84" i="24"/>
  <c r="Q229" i="24" s="1"/>
  <c r="P84" i="24"/>
  <c r="P229" i="24" s="1"/>
  <c r="O84" i="24"/>
  <c r="N84" i="24"/>
  <c r="N229" i="24" s="1"/>
  <c r="J84" i="24"/>
  <c r="J229" i="24" s="1"/>
  <c r="H84" i="24"/>
  <c r="F84" i="24"/>
  <c r="F229" i="24" s="1"/>
  <c r="D84" i="24"/>
  <c r="D229" i="24" s="1"/>
  <c r="B84" i="24"/>
  <c r="X83" i="24"/>
  <c r="X228" i="24" s="1"/>
  <c r="W83" i="24"/>
  <c r="W228" i="24" s="1"/>
  <c r="V83" i="24"/>
  <c r="V228" i="24" s="1"/>
  <c r="U83" i="24"/>
  <c r="U228" i="24" s="1"/>
  <c r="T83" i="24"/>
  <c r="T228" i="24" s="1"/>
  <c r="S83" i="24"/>
  <c r="R83" i="24"/>
  <c r="R228" i="24" s="1"/>
  <c r="Q83" i="24"/>
  <c r="Q228" i="24" s="1"/>
  <c r="P83" i="24"/>
  <c r="P228" i="24" s="1"/>
  <c r="O83" i="24"/>
  <c r="O228" i="24" s="1"/>
  <c r="N83" i="24"/>
  <c r="N228" i="24" s="1"/>
  <c r="M83" i="24"/>
  <c r="J83" i="24"/>
  <c r="J228" i="24" s="1"/>
  <c r="H83" i="24"/>
  <c r="H228" i="24" s="1"/>
  <c r="F83" i="24"/>
  <c r="D83" i="24"/>
  <c r="D228" i="24" s="1"/>
  <c r="B83" i="24"/>
  <c r="X82" i="24"/>
  <c r="X227" i="24" s="1"/>
  <c r="W82" i="24"/>
  <c r="W227" i="24" s="1"/>
  <c r="V82" i="24"/>
  <c r="V227" i="24" s="1"/>
  <c r="U82" i="24"/>
  <c r="U227" i="24" s="1"/>
  <c r="T82" i="24"/>
  <c r="T227" i="24" s="1"/>
  <c r="S82" i="24"/>
  <c r="S227" i="24" s="1"/>
  <c r="R82" i="24"/>
  <c r="R227" i="24" s="1"/>
  <c r="Q82" i="24"/>
  <c r="Q227" i="24" s="1"/>
  <c r="P82" i="24"/>
  <c r="P227" i="24" s="1"/>
  <c r="O82" i="24"/>
  <c r="O227" i="24" s="1"/>
  <c r="N82" i="24"/>
  <c r="N227" i="24" s="1"/>
  <c r="J82" i="24"/>
  <c r="H82" i="24"/>
  <c r="H227" i="24" s="1"/>
  <c r="F82" i="24"/>
  <c r="F227" i="24" s="1"/>
  <c r="D82" i="24"/>
  <c r="B82" i="24"/>
  <c r="M82" i="24" s="1"/>
  <c r="M227" i="24" s="1"/>
  <c r="X81" i="24"/>
  <c r="X226" i="24" s="1"/>
  <c r="W81" i="24"/>
  <c r="W226" i="24" s="1"/>
  <c r="V81" i="24"/>
  <c r="V226" i="24" s="1"/>
  <c r="U81" i="24"/>
  <c r="T81" i="24"/>
  <c r="T226" i="24" s="1"/>
  <c r="S81" i="24"/>
  <c r="S226" i="24" s="1"/>
  <c r="R81" i="24"/>
  <c r="R226" i="24" s="1"/>
  <c r="Q81" i="24"/>
  <c r="Q226" i="24" s="1"/>
  <c r="P81" i="24"/>
  <c r="P226" i="24" s="1"/>
  <c r="O81" i="24"/>
  <c r="N81" i="24"/>
  <c r="N49" i="24" s="1"/>
  <c r="N11" i="24" s="1"/>
  <c r="J81" i="24"/>
  <c r="J226" i="24" s="1"/>
  <c r="H81" i="24"/>
  <c r="H226" i="24" s="1"/>
  <c r="F81" i="24"/>
  <c r="F226" i="24" s="1"/>
  <c r="D81" i="24"/>
  <c r="D226" i="24" s="1"/>
  <c r="B81" i="24"/>
  <c r="M81" i="24" s="1"/>
  <c r="M226" i="24" s="1"/>
  <c r="U76" i="24"/>
  <c r="P76" i="24"/>
  <c r="P38" i="24" s="1"/>
  <c r="M76" i="24"/>
  <c r="M38" i="24" s="1"/>
  <c r="B76" i="24"/>
  <c r="B74" i="24"/>
  <c r="M73" i="24"/>
  <c r="B73" i="24"/>
  <c r="M72" i="24"/>
  <c r="B72" i="24"/>
  <c r="S71" i="24"/>
  <c r="B71" i="24"/>
  <c r="V70" i="24"/>
  <c r="V32" i="24" s="1"/>
  <c r="M70" i="24"/>
  <c r="B70" i="24"/>
  <c r="M69" i="24"/>
  <c r="B69" i="24"/>
  <c r="B68" i="24"/>
  <c r="B66" i="24"/>
  <c r="B65" i="24"/>
  <c r="B27" i="24" s="1"/>
  <c r="B63" i="24"/>
  <c r="B25" i="24" s="1"/>
  <c r="M62" i="24"/>
  <c r="B62" i="24"/>
  <c r="B24" i="24" s="1"/>
  <c r="B60" i="24"/>
  <c r="B59" i="24"/>
  <c r="B57" i="24"/>
  <c r="B56" i="24"/>
  <c r="B54" i="24"/>
  <c r="B16" i="24" s="1"/>
  <c r="M53" i="24"/>
  <c r="B53" i="24"/>
  <c r="B15" i="24" s="1"/>
  <c r="P52" i="24"/>
  <c r="D52" i="24"/>
  <c r="B51" i="24"/>
  <c r="B50" i="24"/>
  <c r="M49" i="24"/>
  <c r="B49" i="24"/>
  <c r="B11" i="24" s="1"/>
  <c r="X48" i="24"/>
  <c r="W48" i="24"/>
  <c r="V48" i="24"/>
  <c r="U48" i="24"/>
  <c r="T48" i="24"/>
  <c r="S48" i="24"/>
  <c r="R48" i="24"/>
  <c r="Q48" i="24"/>
  <c r="P48" i="24"/>
  <c r="O48" i="24"/>
  <c r="N48" i="24"/>
  <c r="M48" i="24"/>
  <c r="K48" i="24"/>
  <c r="J48" i="24"/>
  <c r="I48" i="24"/>
  <c r="H48" i="24"/>
  <c r="G48" i="24"/>
  <c r="F48" i="24"/>
  <c r="E48" i="24"/>
  <c r="D48" i="24"/>
  <c r="C48" i="24"/>
  <c r="B48" i="24"/>
  <c r="B38" i="24"/>
  <c r="M36" i="24"/>
  <c r="B36" i="24"/>
  <c r="M35" i="24"/>
  <c r="B35" i="24"/>
  <c r="M34" i="24"/>
  <c r="B34" i="24"/>
  <c r="B33" i="24"/>
  <c r="M32" i="24"/>
  <c r="B32" i="24"/>
  <c r="M31" i="24"/>
  <c r="B31" i="24"/>
  <c r="M30" i="24"/>
  <c r="B30" i="24"/>
  <c r="B28" i="24"/>
  <c r="M24" i="24"/>
  <c r="B22" i="24"/>
  <c r="B21" i="24"/>
  <c r="B19" i="24"/>
  <c r="B18" i="24"/>
  <c r="M15" i="24"/>
  <c r="B13" i="24"/>
  <c r="B12" i="24"/>
  <c r="M11" i="24"/>
  <c r="I185" i="21"/>
  <c r="J184" i="21"/>
  <c r="D184" i="21"/>
  <c r="G183" i="21"/>
  <c r="F183" i="21"/>
  <c r="D183" i="21"/>
  <c r="I182" i="21"/>
  <c r="H182" i="21"/>
  <c r="G181" i="21"/>
  <c r="J180" i="21"/>
  <c r="I180" i="21"/>
  <c r="D180" i="21"/>
  <c r="C180" i="21"/>
  <c r="F179" i="21"/>
  <c r="D178" i="21"/>
  <c r="I177" i="21"/>
  <c r="G177" i="21"/>
  <c r="F177" i="21"/>
  <c r="I176" i="21"/>
  <c r="C176" i="21"/>
  <c r="D175" i="21"/>
  <c r="G174" i="21"/>
  <c r="D174" i="21"/>
  <c r="C174" i="21"/>
  <c r="F173" i="21"/>
  <c r="J172" i="21"/>
  <c r="I171" i="21"/>
  <c r="E170" i="21"/>
  <c r="C170" i="21"/>
  <c r="G169" i="21"/>
  <c r="D169" i="21"/>
  <c r="J168" i="21"/>
  <c r="I168" i="21"/>
  <c r="G168" i="21"/>
  <c r="C167" i="21"/>
  <c r="J166" i="21"/>
  <c r="D166" i="21"/>
  <c r="C166" i="21"/>
  <c r="J165" i="21"/>
  <c r="J164" i="21"/>
  <c r="I164" i="21"/>
  <c r="H164" i="21"/>
  <c r="D164" i="21"/>
  <c r="C164" i="21"/>
  <c r="I163" i="21"/>
  <c r="G163" i="21"/>
  <c r="F163" i="21"/>
  <c r="G161" i="21"/>
  <c r="F161" i="21"/>
  <c r="E161" i="21"/>
  <c r="L158" i="21"/>
  <c r="K156" i="21"/>
  <c r="K185" i="21" s="1"/>
  <c r="J156" i="21"/>
  <c r="J185" i="21" s="1"/>
  <c r="I156" i="21"/>
  <c r="H156" i="21"/>
  <c r="H185" i="21" s="1"/>
  <c r="G156" i="21"/>
  <c r="G185" i="21" s="1"/>
  <c r="F156" i="21"/>
  <c r="F185" i="21" s="1"/>
  <c r="E156" i="21"/>
  <c r="E185" i="21" s="1"/>
  <c r="D156" i="21"/>
  <c r="D185" i="21" s="1"/>
  <c r="C156" i="21"/>
  <c r="C185" i="21" s="1"/>
  <c r="K155" i="21"/>
  <c r="K184" i="21" s="1"/>
  <c r="J155" i="21"/>
  <c r="I155" i="21"/>
  <c r="I184" i="21" s="1"/>
  <c r="H155" i="21"/>
  <c r="H184" i="21" s="1"/>
  <c r="G155" i="21"/>
  <c r="G184" i="21" s="1"/>
  <c r="F155" i="21"/>
  <c r="F184" i="21" s="1"/>
  <c r="E155" i="21"/>
  <c r="E184" i="21" s="1"/>
  <c r="D155" i="21"/>
  <c r="C155" i="21"/>
  <c r="C184" i="21" s="1"/>
  <c r="K154" i="21"/>
  <c r="K183" i="21" s="1"/>
  <c r="J154" i="21"/>
  <c r="J183" i="21" s="1"/>
  <c r="I154" i="21"/>
  <c r="I183" i="21" s="1"/>
  <c r="H154" i="21"/>
  <c r="H183" i="21" s="1"/>
  <c r="G154" i="21"/>
  <c r="F154" i="21"/>
  <c r="E154" i="21"/>
  <c r="E183" i="21" s="1"/>
  <c r="D154" i="21"/>
  <c r="C154" i="21"/>
  <c r="C183" i="21" s="1"/>
  <c r="K153" i="21"/>
  <c r="J153" i="21"/>
  <c r="J182" i="21" s="1"/>
  <c r="I153" i="21"/>
  <c r="H153" i="21"/>
  <c r="G153" i="21"/>
  <c r="G182" i="21" s="1"/>
  <c r="F153" i="21"/>
  <c r="F182" i="21" s="1"/>
  <c r="E153" i="21"/>
  <c r="E182" i="21" s="1"/>
  <c r="D153" i="21"/>
  <c r="D182" i="21" s="1"/>
  <c r="C153" i="21"/>
  <c r="C182" i="21" s="1"/>
  <c r="K152" i="21"/>
  <c r="J152" i="21"/>
  <c r="J181" i="21" s="1"/>
  <c r="I152" i="21"/>
  <c r="I181" i="21" s="1"/>
  <c r="H152" i="21"/>
  <c r="H181" i="21" s="1"/>
  <c r="G152" i="21"/>
  <c r="F152" i="21"/>
  <c r="F181" i="21" s="1"/>
  <c r="E152" i="21"/>
  <c r="E181" i="21" s="1"/>
  <c r="D152" i="21"/>
  <c r="D181" i="21" s="1"/>
  <c r="C152" i="21"/>
  <c r="C181" i="21" s="1"/>
  <c r="K151" i="21"/>
  <c r="J151" i="21"/>
  <c r="I151" i="21"/>
  <c r="H151" i="21"/>
  <c r="H180" i="21" s="1"/>
  <c r="G151" i="21"/>
  <c r="G180" i="21" s="1"/>
  <c r="F151" i="21"/>
  <c r="F180" i="21" s="1"/>
  <c r="E151" i="21"/>
  <c r="E180" i="21" s="1"/>
  <c r="D151" i="21"/>
  <c r="C151" i="21"/>
  <c r="K150" i="21"/>
  <c r="J150" i="21"/>
  <c r="J179" i="21" s="1"/>
  <c r="I150" i="21"/>
  <c r="I179" i="21" s="1"/>
  <c r="H150" i="21"/>
  <c r="H179" i="21" s="1"/>
  <c r="G150" i="21"/>
  <c r="G179" i="21" s="1"/>
  <c r="F150" i="21"/>
  <c r="E150" i="21"/>
  <c r="E179" i="21" s="1"/>
  <c r="D150" i="21"/>
  <c r="D179" i="21" s="1"/>
  <c r="C150" i="21"/>
  <c r="C179" i="21" s="1"/>
  <c r="K149" i="21"/>
  <c r="K178" i="21" s="1"/>
  <c r="J149" i="21"/>
  <c r="J178" i="21" s="1"/>
  <c r="I149" i="21"/>
  <c r="I178" i="21" s="1"/>
  <c r="H149" i="21"/>
  <c r="H178" i="21" s="1"/>
  <c r="G149" i="21"/>
  <c r="G178" i="21" s="1"/>
  <c r="F149" i="21"/>
  <c r="F178" i="21" s="1"/>
  <c r="E149" i="21"/>
  <c r="E178" i="21" s="1"/>
  <c r="D149" i="21"/>
  <c r="C149" i="21"/>
  <c r="C178" i="21" s="1"/>
  <c r="K148" i="21"/>
  <c r="K177" i="21" s="1"/>
  <c r="J148" i="21"/>
  <c r="J177" i="21" s="1"/>
  <c r="I148" i="21"/>
  <c r="H148" i="21"/>
  <c r="H177" i="21" s="1"/>
  <c r="G148" i="21"/>
  <c r="F148" i="21"/>
  <c r="E148" i="21"/>
  <c r="E177" i="21" s="1"/>
  <c r="D148" i="21"/>
  <c r="D177" i="21" s="1"/>
  <c r="C148" i="21"/>
  <c r="C177" i="21" s="1"/>
  <c r="K147" i="21"/>
  <c r="J147" i="21"/>
  <c r="J176" i="21" s="1"/>
  <c r="I147" i="21"/>
  <c r="H147" i="21"/>
  <c r="H176" i="21" s="1"/>
  <c r="G147" i="21"/>
  <c r="G176" i="21" s="1"/>
  <c r="F147" i="21"/>
  <c r="F176" i="21" s="1"/>
  <c r="E147" i="21"/>
  <c r="E176" i="21" s="1"/>
  <c r="D147" i="21"/>
  <c r="D176" i="21" s="1"/>
  <c r="C147" i="21"/>
  <c r="K146" i="21"/>
  <c r="J146" i="21"/>
  <c r="J175" i="21" s="1"/>
  <c r="I146" i="21"/>
  <c r="I175" i="21" s="1"/>
  <c r="H146" i="21"/>
  <c r="H175" i="21" s="1"/>
  <c r="G146" i="21"/>
  <c r="G175" i="21" s="1"/>
  <c r="F146" i="21"/>
  <c r="F175" i="21" s="1"/>
  <c r="E146" i="21"/>
  <c r="E175" i="21" s="1"/>
  <c r="D146" i="21"/>
  <c r="C146" i="21"/>
  <c r="C175" i="21" s="1"/>
  <c r="K145" i="21"/>
  <c r="K174" i="21" s="1"/>
  <c r="J145" i="21"/>
  <c r="J174" i="21" s="1"/>
  <c r="I145" i="21"/>
  <c r="I174" i="21" s="1"/>
  <c r="H145" i="21"/>
  <c r="H174" i="21" s="1"/>
  <c r="G145" i="21"/>
  <c r="F145" i="21"/>
  <c r="F174" i="21" s="1"/>
  <c r="E145" i="21"/>
  <c r="E174" i="21" s="1"/>
  <c r="D145" i="21"/>
  <c r="C145" i="21"/>
  <c r="K144" i="21"/>
  <c r="K173" i="21" s="1"/>
  <c r="J144" i="21"/>
  <c r="J173" i="21" s="1"/>
  <c r="I144" i="21"/>
  <c r="I173" i="21" s="1"/>
  <c r="H144" i="21"/>
  <c r="H173" i="21" s="1"/>
  <c r="G144" i="21"/>
  <c r="G173" i="21" s="1"/>
  <c r="F144" i="21"/>
  <c r="E144" i="21"/>
  <c r="E173" i="21" s="1"/>
  <c r="D144" i="21"/>
  <c r="D173" i="21" s="1"/>
  <c r="C144" i="21"/>
  <c r="C173" i="21" s="1"/>
  <c r="K143" i="21"/>
  <c r="J143" i="21"/>
  <c r="I143" i="21"/>
  <c r="I172" i="21" s="1"/>
  <c r="H143" i="21"/>
  <c r="H172" i="21" s="1"/>
  <c r="G143" i="21"/>
  <c r="G172" i="21" s="1"/>
  <c r="F143" i="21"/>
  <c r="F172" i="21" s="1"/>
  <c r="E143" i="21"/>
  <c r="E172" i="21" s="1"/>
  <c r="D143" i="21"/>
  <c r="D172" i="21" s="1"/>
  <c r="C143" i="21"/>
  <c r="C172" i="21" s="1"/>
  <c r="K142" i="21"/>
  <c r="J142" i="21"/>
  <c r="J171" i="21" s="1"/>
  <c r="I142" i="21"/>
  <c r="H142" i="21"/>
  <c r="H171" i="21" s="1"/>
  <c r="G142" i="21"/>
  <c r="G171" i="21" s="1"/>
  <c r="F142" i="21"/>
  <c r="F171" i="21" s="1"/>
  <c r="E142" i="21"/>
  <c r="E171" i="21" s="1"/>
  <c r="D142" i="21"/>
  <c r="D171" i="21" s="1"/>
  <c r="C142" i="21"/>
  <c r="C171" i="21" s="1"/>
  <c r="K141" i="21"/>
  <c r="J141" i="21"/>
  <c r="J170" i="21" s="1"/>
  <c r="I141" i="21"/>
  <c r="I170" i="21" s="1"/>
  <c r="H141" i="21"/>
  <c r="H170" i="21" s="1"/>
  <c r="G141" i="21"/>
  <c r="G170" i="21" s="1"/>
  <c r="F141" i="21"/>
  <c r="F170" i="21" s="1"/>
  <c r="E141" i="21"/>
  <c r="D141" i="21"/>
  <c r="D170" i="21" s="1"/>
  <c r="C141" i="21"/>
  <c r="K140" i="21"/>
  <c r="J140" i="21"/>
  <c r="J169" i="21" s="1"/>
  <c r="I140" i="21"/>
  <c r="I169" i="21" s="1"/>
  <c r="H140" i="21"/>
  <c r="H169" i="21" s="1"/>
  <c r="G140" i="21"/>
  <c r="F140" i="21"/>
  <c r="F169" i="21" s="1"/>
  <c r="E140" i="21"/>
  <c r="E169" i="21" s="1"/>
  <c r="D140" i="21"/>
  <c r="C140" i="21"/>
  <c r="C169" i="21" s="1"/>
  <c r="K139" i="21"/>
  <c r="K168" i="21" s="1"/>
  <c r="J139" i="21"/>
  <c r="I139" i="21"/>
  <c r="H139" i="21"/>
  <c r="H168" i="21" s="1"/>
  <c r="G139" i="21"/>
  <c r="F139" i="21"/>
  <c r="F168" i="21" s="1"/>
  <c r="E139" i="21"/>
  <c r="E168" i="21" s="1"/>
  <c r="D139" i="21"/>
  <c r="D168" i="21" s="1"/>
  <c r="C139" i="21"/>
  <c r="C168" i="21" s="1"/>
  <c r="K138" i="21"/>
  <c r="K167" i="21" s="1"/>
  <c r="J138" i="21"/>
  <c r="J167" i="21" s="1"/>
  <c r="I138" i="21"/>
  <c r="I167" i="21" s="1"/>
  <c r="H138" i="21"/>
  <c r="H167" i="21" s="1"/>
  <c r="G138" i="21"/>
  <c r="G167" i="21" s="1"/>
  <c r="F138" i="21"/>
  <c r="F167" i="21" s="1"/>
  <c r="E138" i="21"/>
  <c r="E167" i="21" s="1"/>
  <c r="D138" i="21"/>
  <c r="D167" i="21" s="1"/>
  <c r="C138" i="21"/>
  <c r="K137" i="21"/>
  <c r="K166" i="21" s="1"/>
  <c r="J137" i="21"/>
  <c r="I137" i="21"/>
  <c r="I166" i="21" s="1"/>
  <c r="H137" i="21"/>
  <c r="H166" i="21" s="1"/>
  <c r="G137" i="21"/>
  <c r="G166" i="21" s="1"/>
  <c r="F137" i="21"/>
  <c r="F166" i="21" s="1"/>
  <c r="E137" i="21"/>
  <c r="E166" i="21" s="1"/>
  <c r="D137" i="21"/>
  <c r="C137" i="21"/>
  <c r="K136" i="21"/>
  <c r="K165" i="21" s="1"/>
  <c r="J136" i="21"/>
  <c r="I136" i="21"/>
  <c r="I165" i="21" s="1"/>
  <c r="H136" i="21"/>
  <c r="H165" i="21" s="1"/>
  <c r="G136" i="21"/>
  <c r="G165" i="21" s="1"/>
  <c r="F136" i="21"/>
  <c r="F165" i="21" s="1"/>
  <c r="E136" i="21"/>
  <c r="E165" i="21" s="1"/>
  <c r="D136" i="21"/>
  <c r="D165" i="21" s="1"/>
  <c r="C136" i="21"/>
  <c r="C165" i="21" s="1"/>
  <c r="K135" i="21"/>
  <c r="J135" i="21"/>
  <c r="I135" i="21"/>
  <c r="H135" i="21"/>
  <c r="G135" i="21"/>
  <c r="G164" i="21" s="1"/>
  <c r="F135" i="21"/>
  <c r="F164" i="21" s="1"/>
  <c r="E135" i="21"/>
  <c r="E164" i="21" s="1"/>
  <c r="D135" i="21"/>
  <c r="C135" i="21"/>
  <c r="K134" i="21"/>
  <c r="J134" i="21"/>
  <c r="J163" i="21" s="1"/>
  <c r="I134" i="21"/>
  <c r="H134" i="21"/>
  <c r="H163" i="21" s="1"/>
  <c r="G134" i="21"/>
  <c r="F134" i="21"/>
  <c r="E134" i="21"/>
  <c r="E163" i="21" s="1"/>
  <c r="D134" i="21"/>
  <c r="D163" i="21" s="1"/>
  <c r="C134" i="21"/>
  <c r="C163" i="21" s="1"/>
  <c r="K133" i="21"/>
  <c r="J133" i="21"/>
  <c r="J162" i="21" s="1"/>
  <c r="I133" i="21"/>
  <c r="I162" i="21" s="1"/>
  <c r="H133" i="21"/>
  <c r="H162" i="21" s="1"/>
  <c r="G133" i="21"/>
  <c r="G162" i="21" s="1"/>
  <c r="F133" i="21"/>
  <c r="F162" i="21" s="1"/>
  <c r="E133" i="21"/>
  <c r="E162" i="21" s="1"/>
  <c r="D133" i="21"/>
  <c r="D162" i="21" s="1"/>
  <c r="C133" i="21"/>
  <c r="C162" i="21" s="1"/>
  <c r="K132" i="21"/>
  <c r="J132" i="21"/>
  <c r="J161" i="21" s="1"/>
  <c r="I132" i="21"/>
  <c r="I161" i="21" s="1"/>
  <c r="H132" i="21"/>
  <c r="H161" i="21" s="1"/>
  <c r="G132" i="21"/>
  <c r="F132" i="21"/>
  <c r="E132" i="21"/>
  <c r="D132" i="21"/>
  <c r="D161" i="21" s="1"/>
  <c r="C132" i="21"/>
  <c r="C161" i="21" s="1"/>
  <c r="K131" i="21"/>
  <c r="J131" i="21"/>
  <c r="I131" i="21"/>
  <c r="H131" i="21"/>
  <c r="G131" i="21"/>
  <c r="F131" i="21"/>
  <c r="E131" i="21"/>
  <c r="D131" i="21"/>
  <c r="C131" i="21"/>
  <c r="B131" i="21"/>
  <c r="B127" i="21"/>
  <c r="B126" i="21"/>
  <c r="B125" i="21"/>
  <c r="B120" i="21"/>
  <c r="B119" i="21"/>
  <c r="B116" i="21"/>
  <c r="B115" i="21"/>
  <c r="B109" i="21"/>
  <c r="B108" i="21"/>
  <c r="B107" i="21"/>
  <c r="V99" i="21"/>
  <c r="V233" i="21" s="1"/>
  <c r="T99" i="21"/>
  <c r="T233" i="21" s="1"/>
  <c r="R99" i="21"/>
  <c r="R233" i="21" s="1"/>
  <c r="Q99" i="21"/>
  <c r="Q233" i="21" s="1"/>
  <c r="P99" i="21"/>
  <c r="P233" i="21" s="1"/>
  <c r="N99" i="21"/>
  <c r="N233" i="21" s="1"/>
  <c r="M99" i="21"/>
  <c r="M233" i="21" s="1"/>
  <c r="J99" i="21"/>
  <c r="J233" i="21" s="1"/>
  <c r="H99" i="21"/>
  <c r="F99" i="21"/>
  <c r="F233" i="21" s="1"/>
  <c r="D99" i="21"/>
  <c r="D233" i="21" s="1"/>
  <c r="C99" i="21"/>
  <c r="C233" i="21" s="1"/>
  <c r="B99" i="21"/>
  <c r="V98" i="21"/>
  <c r="V232" i="21" s="1"/>
  <c r="N98" i="21"/>
  <c r="N232" i="21" s="1"/>
  <c r="J98" i="21"/>
  <c r="H98" i="21"/>
  <c r="H232" i="21" s="1"/>
  <c r="F98" i="21"/>
  <c r="F232" i="21" s="1"/>
  <c r="D98" i="21"/>
  <c r="B98" i="21"/>
  <c r="M98" i="21" s="1"/>
  <c r="M232" i="21" s="1"/>
  <c r="N97" i="21"/>
  <c r="N231" i="21" s="1"/>
  <c r="M97" i="21"/>
  <c r="J97" i="21"/>
  <c r="H97" i="21"/>
  <c r="H231" i="21" s="1"/>
  <c r="F97" i="21"/>
  <c r="F231" i="21" s="1"/>
  <c r="D97" i="21"/>
  <c r="D231" i="21" s="1"/>
  <c r="B97" i="21"/>
  <c r="N96" i="21"/>
  <c r="M96" i="21"/>
  <c r="J96" i="21"/>
  <c r="J230" i="21" s="1"/>
  <c r="H96" i="21"/>
  <c r="H230" i="21" s="1"/>
  <c r="F96" i="21"/>
  <c r="D96" i="21"/>
  <c r="D230" i="21" s="1"/>
  <c r="B96" i="21"/>
  <c r="N95" i="21"/>
  <c r="N229" i="21" s="1"/>
  <c r="J95" i="21"/>
  <c r="H95" i="21"/>
  <c r="F95" i="21"/>
  <c r="F229" i="21" s="1"/>
  <c r="D95" i="21"/>
  <c r="B95" i="21"/>
  <c r="M95" i="21" s="1"/>
  <c r="M229" i="21" s="1"/>
  <c r="N94" i="21"/>
  <c r="N228" i="21" s="1"/>
  <c r="M94" i="21"/>
  <c r="M228" i="21" s="1"/>
  <c r="J94" i="21"/>
  <c r="H94" i="21"/>
  <c r="F94" i="21"/>
  <c r="F228" i="21" s="1"/>
  <c r="D94" i="21"/>
  <c r="D228" i="21" s="1"/>
  <c r="B94" i="21"/>
  <c r="N93" i="21"/>
  <c r="M93" i="21"/>
  <c r="J93" i="21"/>
  <c r="H93" i="21"/>
  <c r="H227" i="21" s="1"/>
  <c r="F93" i="21"/>
  <c r="E93" i="21"/>
  <c r="D93" i="21"/>
  <c r="D227" i="21" s="1"/>
  <c r="B93" i="21"/>
  <c r="W92" i="21"/>
  <c r="V92" i="21"/>
  <c r="U92" i="21"/>
  <c r="U226" i="21" s="1"/>
  <c r="R92" i="21"/>
  <c r="Q92" i="21"/>
  <c r="N92" i="21"/>
  <c r="N226" i="21" s="1"/>
  <c r="J92" i="21"/>
  <c r="H92" i="21"/>
  <c r="F92" i="21"/>
  <c r="F226" i="21" s="1"/>
  <c r="D92" i="21"/>
  <c r="B92" i="21"/>
  <c r="M92" i="21" s="1"/>
  <c r="M226" i="21" s="1"/>
  <c r="V91" i="21"/>
  <c r="R91" i="21"/>
  <c r="R225" i="21" s="1"/>
  <c r="N91" i="21"/>
  <c r="N225" i="21" s="1"/>
  <c r="J91" i="21"/>
  <c r="J225" i="21" s="1"/>
  <c r="H91" i="21"/>
  <c r="F91" i="21"/>
  <c r="F225" i="21" s="1"/>
  <c r="D91" i="21"/>
  <c r="B91" i="21"/>
  <c r="N90" i="21"/>
  <c r="M90" i="21"/>
  <c r="J90" i="21"/>
  <c r="J224" i="21" s="1"/>
  <c r="H90" i="21"/>
  <c r="H224" i="21" s="1"/>
  <c r="F90" i="21"/>
  <c r="D90" i="21"/>
  <c r="B90" i="21"/>
  <c r="N89" i="21"/>
  <c r="N223" i="21" s="1"/>
  <c r="J89" i="21"/>
  <c r="H89" i="21"/>
  <c r="F89" i="21"/>
  <c r="D89" i="21"/>
  <c r="B89" i="21"/>
  <c r="M89" i="21" s="1"/>
  <c r="M223" i="21" s="1"/>
  <c r="N88" i="21"/>
  <c r="N222" i="21" s="1"/>
  <c r="J88" i="21"/>
  <c r="J222" i="21" s="1"/>
  <c r="H88" i="21"/>
  <c r="F88" i="21"/>
  <c r="D88" i="21"/>
  <c r="D222" i="21" s="1"/>
  <c r="B88" i="21"/>
  <c r="B59" i="21" s="1"/>
  <c r="N87" i="21"/>
  <c r="M87" i="21"/>
  <c r="J87" i="21"/>
  <c r="H87" i="21"/>
  <c r="H221" i="21" s="1"/>
  <c r="F87" i="21"/>
  <c r="F58" i="21" s="1"/>
  <c r="F23" i="21" s="1"/>
  <c r="D87" i="21"/>
  <c r="D221" i="21" s="1"/>
  <c r="B87" i="21"/>
  <c r="N86" i="21"/>
  <c r="N220" i="21" s="1"/>
  <c r="J86" i="21"/>
  <c r="H86" i="21"/>
  <c r="H220" i="21" s="1"/>
  <c r="F86" i="21"/>
  <c r="F220" i="21" s="1"/>
  <c r="E86" i="21"/>
  <c r="D86" i="21"/>
  <c r="B86" i="21"/>
  <c r="M86" i="21" s="1"/>
  <c r="M220" i="21" s="1"/>
  <c r="V85" i="21"/>
  <c r="T85" i="21"/>
  <c r="R85" i="21"/>
  <c r="P85" i="21"/>
  <c r="N85" i="21"/>
  <c r="J85" i="21"/>
  <c r="J219" i="21" s="1"/>
  <c r="H85" i="21"/>
  <c r="F85" i="21"/>
  <c r="D85" i="21"/>
  <c r="D219" i="21" s="1"/>
  <c r="B85" i="21"/>
  <c r="B56" i="21" s="1"/>
  <c r="V84" i="21"/>
  <c r="V218" i="21" s="1"/>
  <c r="R84" i="21"/>
  <c r="R218" i="21" s="1"/>
  <c r="N84" i="21"/>
  <c r="M84" i="21"/>
  <c r="J84" i="21"/>
  <c r="J218" i="21" s="1"/>
  <c r="H84" i="21"/>
  <c r="F84" i="21"/>
  <c r="D84" i="21"/>
  <c r="D218" i="21" s="1"/>
  <c r="B84" i="21"/>
  <c r="N83" i="21"/>
  <c r="N217" i="21" s="1"/>
  <c r="J83" i="21"/>
  <c r="H83" i="21"/>
  <c r="H217" i="21" s="1"/>
  <c r="F83" i="21"/>
  <c r="D83" i="21"/>
  <c r="B83" i="21"/>
  <c r="M83" i="21" s="1"/>
  <c r="M217" i="21" s="1"/>
  <c r="N82" i="21"/>
  <c r="N216" i="21" s="1"/>
  <c r="J82" i="21"/>
  <c r="J216" i="21" s="1"/>
  <c r="H82" i="21"/>
  <c r="F82" i="21"/>
  <c r="D82" i="21"/>
  <c r="B82" i="21"/>
  <c r="B53" i="21" s="1"/>
  <c r="N81" i="21"/>
  <c r="M81" i="21"/>
  <c r="J81" i="21"/>
  <c r="J215" i="21" s="1"/>
  <c r="H81" i="21"/>
  <c r="H215" i="21" s="1"/>
  <c r="F81" i="21"/>
  <c r="D81" i="21"/>
  <c r="D215" i="21" s="1"/>
  <c r="B81" i="21"/>
  <c r="P80" i="21"/>
  <c r="N80" i="21"/>
  <c r="N214" i="21" s="1"/>
  <c r="J80" i="21"/>
  <c r="H80" i="21"/>
  <c r="F80" i="21"/>
  <c r="F214" i="21" s="1"/>
  <c r="E80" i="21"/>
  <c r="D80" i="21"/>
  <c r="B80" i="21"/>
  <c r="M80" i="21" s="1"/>
  <c r="M214" i="21" s="1"/>
  <c r="R79" i="21"/>
  <c r="R213" i="21" s="1"/>
  <c r="N79" i="21"/>
  <c r="N213" i="21" s="1"/>
  <c r="M79" i="21"/>
  <c r="M213" i="21" s="1"/>
  <c r="J79" i="21"/>
  <c r="J213" i="21" s="1"/>
  <c r="H79" i="21"/>
  <c r="F79" i="21"/>
  <c r="D79" i="21"/>
  <c r="D213" i="21" s="1"/>
  <c r="B79" i="21"/>
  <c r="B50" i="21" s="1"/>
  <c r="N78" i="21"/>
  <c r="M78" i="21"/>
  <c r="J78" i="21"/>
  <c r="J212" i="21" s="1"/>
  <c r="H78" i="21"/>
  <c r="F78" i="21"/>
  <c r="D78" i="21"/>
  <c r="B78" i="21"/>
  <c r="N77" i="21"/>
  <c r="N211" i="21" s="1"/>
  <c r="J77" i="21"/>
  <c r="H77" i="21"/>
  <c r="H211" i="21" s="1"/>
  <c r="F77" i="21"/>
  <c r="F211" i="21" s="1"/>
  <c r="D77" i="21"/>
  <c r="B77" i="21"/>
  <c r="R76" i="21"/>
  <c r="N76" i="21"/>
  <c r="M76" i="21"/>
  <c r="M210" i="21" s="1"/>
  <c r="J76" i="21"/>
  <c r="J210" i="21" s="1"/>
  <c r="H76" i="21"/>
  <c r="F76" i="21"/>
  <c r="E76" i="21"/>
  <c r="E210" i="21" s="1"/>
  <c r="D76" i="21"/>
  <c r="D210" i="21" s="1"/>
  <c r="C76" i="21"/>
  <c r="B76" i="21"/>
  <c r="B47" i="21" s="1"/>
  <c r="X75" i="21"/>
  <c r="W75" i="21"/>
  <c r="V75" i="21"/>
  <c r="V209" i="21" s="1"/>
  <c r="U75" i="21"/>
  <c r="U209" i="21" s="1"/>
  <c r="T75" i="21"/>
  <c r="S75" i="21"/>
  <c r="R75" i="21"/>
  <c r="Q75" i="21"/>
  <c r="P75" i="21"/>
  <c r="P209" i="21" s="1"/>
  <c r="O75" i="21"/>
  <c r="O209" i="21" s="1"/>
  <c r="N75" i="21"/>
  <c r="M75" i="21"/>
  <c r="J75" i="21"/>
  <c r="J209" i="21" s="1"/>
  <c r="I75" i="21"/>
  <c r="I209" i="21" s="1"/>
  <c r="H75" i="21"/>
  <c r="H209" i="21" s="1"/>
  <c r="G75" i="21"/>
  <c r="G209" i="21" s="1"/>
  <c r="F75" i="21"/>
  <c r="E75" i="21"/>
  <c r="D75" i="21"/>
  <c r="C75" i="21"/>
  <c r="C209" i="21" s="1"/>
  <c r="B75" i="21"/>
  <c r="T70" i="21"/>
  <c r="M70" i="21"/>
  <c r="F70" i="21"/>
  <c r="C70" i="21"/>
  <c r="B70" i="21"/>
  <c r="M69" i="21"/>
  <c r="F69" i="21"/>
  <c r="B69" i="21"/>
  <c r="H68" i="21"/>
  <c r="B68" i="21"/>
  <c r="J67" i="21"/>
  <c r="B67" i="21"/>
  <c r="M66" i="21"/>
  <c r="B66" i="21"/>
  <c r="D65" i="21"/>
  <c r="D30" i="21" s="1"/>
  <c r="B65" i="21"/>
  <c r="D64" i="21"/>
  <c r="D29" i="21" s="1"/>
  <c r="B64" i="21"/>
  <c r="M63" i="21"/>
  <c r="M28" i="21" s="1"/>
  <c r="B63" i="21"/>
  <c r="J62" i="21"/>
  <c r="F62" i="21"/>
  <c r="H61" i="21"/>
  <c r="B61" i="21"/>
  <c r="N59" i="21"/>
  <c r="D58" i="21"/>
  <c r="D23" i="21" s="1"/>
  <c r="B58" i="21"/>
  <c r="M57" i="21"/>
  <c r="H57" i="21"/>
  <c r="B57" i="21"/>
  <c r="B55" i="21"/>
  <c r="M54" i="21"/>
  <c r="B54" i="21"/>
  <c r="B19" i="21" s="1"/>
  <c r="H52" i="21"/>
  <c r="B52" i="21"/>
  <c r="M51" i="21"/>
  <c r="F51" i="21"/>
  <c r="B51" i="21"/>
  <c r="J50" i="21"/>
  <c r="J15" i="21" s="1"/>
  <c r="D50" i="21"/>
  <c r="B49" i="21"/>
  <c r="M47" i="21"/>
  <c r="M12" i="21" s="1"/>
  <c r="J47" i="21"/>
  <c r="D47" i="21"/>
  <c r="I46" i="21"/>
  <c r="I11" i="21" s="1"/>
  <c r="H46" i="21"/>
  <c r="G46" i="21"/>
  <c r="G11" i="21" s="1"/>
  <c r="C46" i="21"/>
  <c r="B46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K45" i="21"/>
  <c r="J45" i="21"/>
  <c r="I45" i="21"/>
  <c r="H45" i="21"/>
  <c r="G45" i="21"/>
  <c r="F45" i="21"/>
  <c r="E45" i="21"/>
  <c r="D45" i="21"/>
  <c r="C45" i="21"/>
  <c r="B45" i="21"/>
  <c r="M35" i="21"/>
  <c r="B35" i="21"/>
  <c r="M34" i="21"/>
  <c r="B34" i="21"/>
  <c r="B33" i="21"/>
  <c r="B32" i="21"/>
  <c r="M31" i="21"/>
  <c r="B31" i="21"/>
  <c r="B30" i="21"/>
  <c r="B29" i="21"/>
  <c r="B28" i="21"/>
  <c r="B26" i="21"/>
  <c r="B24" i="21"/>
  <c r="B23" i="21"/>
  <c r="M22" i="21"/>
  <c r="B22" i="21"/>
  <c r="B21" i="21"/>
  <c r="B20" i="21"/>
  <c r="M19" i="21"/>
  <c r="B18" i="21"/>
  <c r="B17" i="21"/>
  <c r="M16" i="21"/>
  <c r="B16" i="21"/>
  <c r="B15" i="21"/>
  <c r="B14" i="21"/>
  <c r="B12" i="21"/>
  <c r="C11" i="21"/>
  <c r="B11" i="21"/>
  <c r="D16" i="18"/>
  <c r="D15" i="18"/>
  <c r="D14" i="18"/>
  <c r="G373" i="17"/>
  <c r="D373" i="17" s="1"/>
  <c r="E373" i="17" s="1"/>
  <c r="C373" i="17"/>
  <c r="B373" i="17"/>
  <c r="G372" i="17"/>
  <c r="D372" i="17"/>
  <c r="C372" i="17"/>
  <c r="B372" i="17"/>
  <c r="G371" i="17"/>
  <c r="B371" i="17"/>
  <c r="G370" i="17"/>
  <c r="D370" i="17"/>
  <c r="C370" i="17"/>
  <c r="B370" i="17"/>
  <c r="G369" i="17"/>
  <c r="D369" i="17" s="1"/>
  <c r="E369" i="17" s="1"/>
  <c r="C369" i="17"/>
  <c r="B369" i="17"/>
  <c r="G368" i="17"/>
  <c r="D368" i="17"/>
  <c r="C368" i="17"/>
  <c r="B368" i="17"/>
  <c r="G367" i="17"/>
  <c r="B367" i="17"/>
  <c r="G366" i="17"/>
  <c r="D366" i="17" s="1"/>
  <c r="C366" i="17"/>
  <c r="B366" i="17"/>
  <c r="G365" i="17"/>
  <c r="D365" i="17" s="1"/>
  <c r="C365" i="17"/>
  <c r="B365" i="17"/>
  <c r="G364" i="17"/>
  <c r="B364" i="17"/>
  <c r="G363" i="17"/>
  <c r="B363" i="17"/>
  <c r="G362" i="17"/>
  <c r="B362" i="17"/>
  <c r="G361" i="17"/>
  <c r="D361" i="17" s="1"/>
  <c r="E361" i="17"/>
  <c r="C361" i="17"/>
  <c r="B361" i="17"/>
  <c r="G360" i="17"/>
  <c r="C360" i="17" s="1"/>
  <c r="D360" i="17"/>
  <c r="B360" i="17"/>
  <c r="G359" i="17"/>
  <c r="B359" i="17"/>
  <c r="G358" i="17"/>
  <c r="B358" i="17"/>
  <c r="G357" i="17"/>
  <c r="D357" i="17" s="1"/>
  <c r="E357" i="17" s="1"/>
  <c r="C357" i="17"/>
  <c r="B357" i="17"/>
  <c r="G356" i="17"/>
  <c r="D356" i="17"/>
  <c r="C356" i="17"/>
  <c r="B356" i="17"/>
  <c r="G355" i="17"/>
  <c r="B355" i="17"/>
  <c r="G354" i="17"/>
  <c r="D354" i="17"/>
  <c r="C354" i="17"/>
  <c r="B354" i="17"/>
  <c r="G353" i="17"/>
  <c r="D353" i="17" s="1"/>
  <c r="E353" i="17"/>
  <c r="C353" i="17"/>
  <c r="B353" i="17"/>
  <c r="G352" i="17"/>
  <c r="D352" i="17"/>
  <c r="C352" i="17"/>
  <c r="B352" i="17"/>
  <c r="G351" i="17"/>
  <c r="B351" i="17"/>
  <c r="G350" i="17"/>
  <c r="D350" i="17" s="1"/>
  <c r="C350" i="17"/>
  <c r="B350" i="17"/>
  <c r="G349" i="17"/>
  <c r="D349" i="17" s="1"/>
  <c r="C349" i="17"/>
  <c r="B349" i="17"/>
  <c r="G348" i="17"/>
  <c r="B348" i="17"/>
  <c r="G347" i="17"/>
  <c r="B347" i="17"/>
  <c r="G346" i="17"/>
  <c r="B346" i="17"/>
  <c r="G345" i="17"/>
  <c r="D345" i="17" s="1"/>
  <c r="E345" i="17"/>
  <c r="C345" i="17"/>
  <c r="B345" i="17"/>
  <c r="G344" i="17"/>
  <c r="C344" i="17" s="1"/>
  <c r="D344" i="17"/>
  <c r="B344" i="17"/>
  <c r="G343" i="17"/>
  <c r="B343" i="17"/>
  <c r="G342" i="17"/>
  <c r="B342" i="17"/>
  <c r="G341" i="17"/>
  <c r="D341" i="17" s="1"/>
  <c r="E341" i="17" s="1"/>
  <c r="C341" i="17"/>
  <c r="B341" i="17"/>
  <c r="G340" i="17"/>
  <c r="D340" i="17"/>
  <c r="C340" i="17"/>
  <c r="B340" i="17"/>
  <c r="G339" i="17"/>
  <c r="B339" i="17"/>
  <c r="G338" i="17"/>
  <c r="D338" i="17"/>
  <c r="C338" i="17"/>
  <c r="B338" i="17"/>
  <c r="G337" i="17"/>
  <c r="D337" i="17" s="1"/>
  <c r="E337" i="17"/>
  <c r="C337" i="17"/>
  <c r="B337" i="17"/>
  <c r="G336" i="17"/>
  <c r="D336" i="17"/>
  <c r="C336" i="17"/>
  <c r="B336" i="17"/>
  <c r="G335" i="17"/>
  <c r="B335" i="17"/>
  <c r="G334" i="17"/>
  <c r="D334" i="17" s="1"/>
  <c r="C334" i="17"/>
  <c r="B334" i="17"/>
  <c r="G333" i="17"/>
  <c r="D333" i="17" s="1"/>
  <c r="C333" i="17"/>
  <c r="B333" i="17"/>
  <c r="G332" i="17"/>
  <c r="B332" i="17"/>
  <c r="G331" i="17"/>
  <c r="B331" i="17"/>
  <c r="G330" i="17"/>
  <c r="B330" i="17"/>
  <c r="G329" i="17"/>
  <c r="D329" i="17" s="1"/>
  <c r="E329" i="17"/>
  <c r="C329" i="17"/>
  <c r="B329" i="17"/>
  <c r="G328" i="17"/>
  <c r="B328" i="17"/>
  <c r="G327" i="17"/>
  <c r="D327" i="17" s="1"/>
  <c r="E327" i="17"/>
  <c r="C327" i="17"/>
  <c r="B327" i="17"/>
  <c r="G326" i="17"/>
  <c r="D326" i="17"/>
  <c r="C326" i="17"/>
  <c r="B326" i="17"/>
  <c r="G325" i="17"/>
  <c r="B325" i="17"/>
  <c r="G324" i="17"/>
  <c r="D324" i="17"/>
  <c r="C324" i="17"/>
  <c r="B324" i="17"/>
  <c r="G323" i="17"/>
  <c r="D323" i="17" s="1"/>
  <c r="C323" i="17"/>
  <c r="B323" i="17"/>
  <c r="G322" i="17"/>
  <c r="D322" i="17"/>
  <c r="C322" i="17"/>
  <c r="B322" i="17"/>
  <c r="G321" i="17"/>
  <c r="D321" i="17" s="1"/>
  <c r="E321" i="17"/>
  <c r="C321" i="17"/>
  <c r="B321" i="17"/>
  <c r="G320" i="17"/>
  <c r="B320" i="17"/>
  <c r="G319" i="17"/>
  <c r="B319" i="17"/>
  <c r="G318" i="17"/>
  <c r="D318" i="17"/>
  <c r="C318" i="17"/>
  <c r="B318" i="17"/>
  <c r="G317" i="17"/>
  <c r="B317" i="17"/>
  <c r="G316" i="17"/>
  <c r="D316" i="17"/>
  <c r="C316" i="17"/>
  <c r="B316" i="17"/>
  <c r="G315" i="17"/>
  <c r="B315" i="17"/>
  <c r="G314" i="17"/>
  <c r="D314" i="17"/>
  <c r="C314" i="17"/>
  <c r="B314" i="17"/>
  <c r="G313" i="17"/>
  <c r="D313" i="17" s="1"/>
  <c r="E313" i="17"/>
  <c r="C313" i="17"/>
  <c r="B313" i="17"/>
  <c r="G312" i="17"/>
  <c r="B312" i="17"/>
  <c r="G311" i="17"/>
  <c r="D311" i="17" s="1"/>
  <c r="C311" i="17"/>
  <c r="B311" i="17"/>
  <c r="G310" i="17"/>
  <c r="D310" i="17"/>
  <c r="C310" i="17"/>
  <c r="B310" i="17"/>
  <c r="G309" i="17"/>
  <c r="B309" i="17"/>
  <c r="G308" i="17"/>
  <c r="D308" i="17"/>
  <c r="C308" i="17"/>
  <c r="B308" i="17"/>
  <c r="G307" i="17"/>
  <c r="D307" i="17" s="1"/>
  <c r="C307" i="17"/>
  <c r="B307" i="17"/>
  <c r="G306" i="17"/>
  <c r="D306" i="17"/>
  <c r="C306" i="17"/>
  <c r="B306" i="17"/>
  <c r="G305" i="17"/>
  <c r="D305" i="17" s="1"/>
  <c r="E305" i="17"/>
  <c r="C305" i="17"/>
  <c r="B305" i="17"/>
  <c r="G304" i="17"/>
  <c r="B304" i="17"/>
  <c r="G303" i="17"/>
  <c r="D303" i="17" s="1"/>
  <c r="E303" i="17"/>
  <c r="C303" i="17"/>
  <c r="B303" i="17"/>
  <c r="G302" i="17"/>
  <c r="D302" i="17"/>
  <c r="C302" i="17"/>
  <c r="B302" i="17"/>
  <c r="G301" i="17"/>
  <c r="B301" i="17"/>
  <c r="G300" i="17"/>
  <c r="B300" i="17"/>
  <c r="G299" i="17"/>
  <c r="D299" i="17" s="1"/>
  <c r="B299" i="17"/>
  <c r="G298" i="17"/>
  <c r="B298" i="17"/>
  <c r="G297" i="17"/>
  <c r="D297" i="17" s="1"/>
  <c r="E297" i="17"/>
  <c r="C297" i="17"/>
  <c r="B297" i="17"/>
  <c r="G296" i="17"/>
  <c r="B296" i="17"/>
  <c r="G295" i="17"/>
  <c r="D295" i="17" s="1"/>
  <c r="E295" i="17"/>
  <c r="C295" i="17"/>
  <c r="B295" i="17"/>
  <c r="G294" i="17"/>
  <c r="D294" i="17"/>
  <c r="C294" i="17"/>
  <c r="B294" i="17"/>
  <c r="G293" i="17"/>
  <c r="B293" i="17"/>
  <c r="G292" i="17"/>
  <c r="D292" i="17"/>
  <c r="C292" i="17"/>
  <c r="B292" i="17"/>
  <c r="G291" i="17"/>
  <c r="D291" i="17" s="1"/>
  <c r="C291" i="17"/>
  <c r="B291" i="17"/>
  <c r="G290" i="17"/>
  <c r="D290" i="17"/>
  <c r="C290" i="17"/>
  <c r="B290" i="17"/>
  <c r="G289" i="17"/>
  <c r="D289" i="17" s="1"/>
  <c r="E289" i="17"/>
  <c r="C289" i="17"/>
  <c r="B289" i="17"/>
  <c r="G288" i="17"/>
  <c r="B288" i="17"/>
  <c r="G287" i="17"/>
  <c r="B287" i="17"/>
  <c r="G286" i="17"/>
  <c r="D286" i="17"/>
  <c r="C286" i="17"/>
  <c r="B286" i="17"/>
  <c r="G285" i="17"/>
  <c r="B285" i="17"/>
  <c r="G284" i="17"/>
  <c r="C284" i="17" s="1"/>
  <c r="D284" i="17"/>
  <c r="E284" i="17" s="1"/>
  <c r="B284" i="17"/>
  <c r="G283" i="17"/>
  <c r="B283" i="17"/>
  <c r="G282" i="17"/>
  <c r="D282" i="17" s="1"/>
  <c r="B282" i="17"/>
  <c r="G281" i="17"/>
  <c r="D281" i="17" s="1"/>
  <c r="E281" i="17"/>
  <c r="C281" i="17"/>
  <c r="B281" i="17"/>
  <c r="G280" i="17"/>
  <c r="B280" i="17"/>
  <c r="G279" i="17"/>
  <c r="D279" i="17" s="1"/>
  <c r="C279" i="17"/>
  <c r="B279" i="17"/>
  <c r="G278" i="17"/>
  <c r="D278" i="17"/>
  <c r="C278" i="17"/>
  <c r="B278" i="17"/>
  <c r="G277" i="17"/>
  <c r="B277" i="17"/>
  <c r="G276" i="17"/>
  <c r="D276" i="17"/>
  <c r="C276" i="17"/>
  <c r="B276" i="17"/>
  <c r="G275" i="17"/>
  <c r="D275" i="17" s="1"/>
  <c r="C275" i="17"/>
  <c r="B275" i="17"/>
  <c r="G274" i="17"/>
  <c r="D274" i="17"/>
  <c r="C274" i="17"/>
  <c r="B274" i="17"/>
  <c r="G273" i="17"/>
  <c r="D273" i="17" s="1"/>
  <c r="E273" i="17"/>
  <c r="C273" i="17"/>
  <c r="B273" i="17"/>
  <c r="G272" i="17"/>
  <c r="B272" i="17"/>
  <c r="G271" i="17"/>
  <c r="D271" i="17" s="1"/>
  <c r="E271" i="17"/>
  <c r="C271" i="17"/>
  <c r="B271" i="17"/>
  <c r="G270" i="17"/>
  <c r="D270" i="17"/>
  <c r="C270" i="17"/>
  <c r="B270" i="17"/>
  <c r="G269" i="17"/>
  <c r="B269" i="17"/>
  <c r="G268" i="17"/>
  <c r="B268" i="17"/>
  <c r="G267" i="17"/>
  <c r="B267" i="17"/>
  <c r="G266" i="17"/>
  <c r="B266" i="17"/>
  <c r="G265" i="17"/>
  <c r="E265" i="17"/>
  <c r="D265" i="17"/>
  <c r="C265" i="17"/>
  <c r="B265" i="17"/>
  <c r="G264" i="17"/>
  <c r="D264" i="17" s="1"/>
  <c r="C264" i="17"/>
  <c r="B264" i="17"/>
  <c r="G263" i="17"/>
  <c r="B263" i="17"/>
  <c r="G262" i="17"/>
  <c r="D262" i="17"/>
  <c r="F262" i="17" s="1"/>
  <c r="C262" i="17"/>
  <c r="B262" i="17"/>
  <c r="G261" i="17"/>
  <c r="B261" i="17"/>
  <c r="G260" i="17"/>
  <c r="C260" i="17" s="1"/>
  <c r="D260" i="17"/>
  <c r="B260" i="17"/>
  <c r="G259" i="17"/>
  <c r="B259" i="17"/>
  <c r="G258" i="17"/>
  <c r="D258" i="17" s="1"/>
  <c r="C258" i="17"/>
  <c r="B258" i="17"/>
  <c r="G257" i="17"/>
  <c r="B257" i="17"/>
  <c r="G256" i="17"/>
  <c r="E256" i="17"/>
  <c r="D256" i="17"/>
  <c r="C256" i="17"/>
  <c r="B256" i="17"/>
  <c r="G255" i="17"/>
  <c r="D255" i="17" s="1"/>
  <c r="E255" i="17"/>
  <c r="C255" i="17"/>
  <c r="B255" i="17"/>
  <c r="G254" i="17"/>
  <c r="B254" i="17"/>
  <c r="G253" i="17"/>
  <c r="D253" i="17"/>
  <c r="E253" i="17" s="1"/>
  <c r="C253" i="17"/>
  <c r="B253" i="17"/>
  <c r="G252" i="17"/>
  <c r="D252" i="17"/>
  <c r="C252" i="17"/>
  <c r="B252" i="17"/>
  <c r="G251" i="17"/>
  <c r="B251" i="17"/>
  <c r="G250" i="17"/>
  <c r="D250" i="17"/>
  <c r="C250" i="17"/>
  <c r="B250" i="17"/>
  <c r="G249" i="17"/>
  <c r="E249" i="17"/>
  <c r="D249" i="17"/>
  <c r="C249" i="17"/>
  <c r="B249" i="17"/>
  <c r="G248" i="17"/>
  <c r="D248" i="17" s="1"/>
  <c r="B248" i="17"/>
  <c r="G247" i="17"/>
  <c r="B247" i="17"/>
  <c r="G246" i="17"/>
  <c r="D246" i="17"/>
  <c r="E246" i="17" s="1"/>
  <c r="C246" i="17"/>
  <c r="B246" i="17"/>
  <c r="G245" i="17"/>
  <c r="D245" i="17"/>
  <c r="C245" i="17"/>
  <c r="B245" i="17"/>
  <c r="G244" i="17"/>
  <c r="C244" i="17" s="1"/>
  <c r="B244" i="17"/>
  <c r="G243" i="17"/>
  <c r="D243" i="17" s="1"/>
  <c r="E243" i="17"/>
  <c r="C243" i="17"/>
  <c r="B243" i="17"/>
  <c r="G242" i="17"/>
  <c r="C242" i="17" s="1"/>
  <c r="D242" i="17"/>
  <c r="B242" i="17"/>
  <c r="G241" i="17"/>
  <c r="B241" i="17"/>
  <c r="G240" i="17"/>
  <c r="B240" i="17"/>
  <c r="G239" i="17"/>
  <c r="D239" i="17" s="1"/>
  <c r="E239" i="17"/>
  <c r="C239" i="17"/>
  <c r="B239" i="17"/>
  <c r="G238" i="17"/>
  <c r="B238" i="17"/>
  <c r="G237" i="17"/>
  <c r="B237" i="17"/>
  <c r="G236" i="17"/>
  <c r="D236" i="17"/>
  <c r="C236" i="17"/>
  <c r="B236" i="17"/>
  <c r="G235" i="17"/>
  <c r="B235" i="17"/>
  <c r="G234" i="17"/>
  <c r="F234" i="17"/>
  <c r="D234" i="17"/>
  <c r="E234" i="17" s="1"/>
  <c r="C234" i="17"/>
  <c r="B234" i="17"/>
  <c r="G233" i="17"/>
  <c r="D233" i="17"/>
  <c r="C233" i="17"/>
  <c r="B233" i="17"/>
  <c r="G232" i="17"/>
  <c r="D232" i="17" s="1"/>
  <c r="C232" i="17"/>
  <c r="B232" i="17"/>
  <c r="G231" i="17"/>
  <c r="D231" i="17" s="1"/>
  <c r="E231" i="17"/>
  <c r="C231" i="17"/>
  <c r="B231" i="17"/>
  <c r="G230" i="17"/>
  <c r="E230" i="17"/>
  <c r="D230" i="17"/>
  <c r="C230" i="17"/>
  <c r="B230" i="17"/>
  <c r="G229" i="17"/>
  <c r="D229" i="17"/>
  <c r="C229" i="17"/>
  <c r="B229" i="17"/>
  <c r="G228" i="17"/>
  <c r="B228" i="17"/>
  <c r="G227" i="17"/>
  <c r="D227" i="17" s="1"/>
  <c r="E227" i="17"/>
  <c r="C227" i="17"/>
  <c r="B227" i="17"/>
  <c r="G226" i="17"/>
  <c r="D226" i="17"/>
  <c r="C226" i="17"/>
  <c r="B226" i="17"/>
  <c r="G225" i="17"/>
  <c r="B225" i="17"/>
  <c r="G224" i="17"/>
  <c r="D224" i="17"/>
  <c r="C224" i="17"/>
  <c r="B224" i="17"/>
  <c r="G223" i="17"/>
  <c r="D223" i="17" s="1"/>
  <c r="E223" i="17"/>
  <c r="C223" i="17"/>
  <c r="B223" i="17"/>
  <c r="G222" i="17"/>
  <c r="B222" i="17"/>
  <c r="G221" i="17"/>
  <c r="B221" i="17"/>
  <c r="G220" i="17"/>
  <c r="E220" i="17"/>
  <c r="D220" i="17"/>
  <c r="C220" i="17"/>
  <c r="B220" i="17"/>
  <c r="G219" i="17"/>
  <c r="B219" i="17"/>
  <c r="G218" i="17"/>
  <c r="B218" i="17"/>
  <c r="G217" i="17"/>
  <c r="D217" i="17"/>
  <c r="F217" i="17" s="1"/>
  <c r="C217" i="17"/>
  <c r="B217" i="17"/>
  <c r="G216" i="17"/>
  <c r="B216" i="17"/>
  <c r="G215" i="17"/>
  <c r="D215" i="17" s="1"/>
  <c r="E215" i="17"/>
  <c r="C215" i="17"/>
  <c r="B215" i="17"/>
  <c r="G214" i="17"/>
  <c r="D214" i="17"/>
  <c r="C214" i="17"/>
  <c r="B214" i="17"/>
  <c r="G213" i="17"/>
  <c r="D213" i="17"/>
  <c r="C213" i="17"/>
  <c r="B213" i="17"/>
  <c r="G212" i="17"/>
  <c r="C212" i="17" s="1"/>
  <c r="D212" i="17"/>
  <c r="B212" i="17"/>
  <c r="G211" i="17"/>
  <c r="B211" i="17"/>
  <c r="G210" i="17"/>
  <c r="D210" i="17"/>
  <c r="C210" i="17"/>
  <c r="B210" i="17"/>
  <c r="G209" i="17"/>
  <c r="B209" i="17"/>
  <c r="G208" i="17"/>
  <c r="B208" i="17"/>
  <c r="G207" i="17"/>
  <c r="D207" i="17" s="1"/>
  <c r="E207" i="17"/>
  <c r="C207" i="17"/>
  <c r="B207" i="17"/>
  <c r="G206" i="17"/>
  <c r="B206" i="17"/>
  <c r="G205" i="17"/>
  <c r="D205" i="17"/>
  <c r="C205" i="17"/>
  <c r="B205" i="17"/>
  <c r="G204" i="17"/>
  <c r="D204" i="17"/>
  <c r="C204" i="17"/>
  <c r="B204" i="17"/>
  <c r="G203" i="17"/>
  <c r="C203" i="17" s="1"/>
  <c r="D203" i="17"/>
  <c r="E203" i="17" s="1"/>
  <c r="B203" i="17"/>
  <c r="G202" i="17"/>
  <c r="C202" i="17" s="1"/>
  <c r="B202" i="17"/>
  <c r="G201" i="17"/>
  <c r="B201" i="17"/>
  <c r="G200" i="17"/>
  <c r="D200" i="17"/>
  <c r="F200" i="17" s="1"/>
  <c r="C200" i="17"/>
  <c r="B200" i="17"/>
  <c r="G199" i="17"/>
  <c r="D199" i="17"/>
  <c r="C199" i="17"/>
  <c r="B199" i="17"/>
  <c r="G198" i="17"/>
  <c r="B198" i="17"/>
  <c r="G197" i="17"/>
  <c r="E197" i="17"/>
  <c r="D197" i="17"/>
  <c r="C197" i="17"/>
  <c r="B197" i="17"/>
  <c r="G196" i="17"/>
  <c r="E196" i="17"/>
  <c r="D196" i="17"/>
  <c r="C196" i="17"/>
  <c r="B196" i="17"/>
  <c r="G195" i="17"/>
  <c r="B195" i="17"/>
  <c r="G194" i="17"/>
  <c r="B194" i="17"/>
  <c r="G193" i="17"/>
  <c r="D193" i="17"/>
  <c r="C193" i="17"/>
  <c r="B193" i="17"/>
  <c r="G192" i="17"/>
  <c r="D192" i="17"/>
  <c r="E192" i="17" s="1"/>
  <c r="C192" i="17"/>
  <c r="B192" i="17"/>
  <c r="G191" i="17"/>
  <c r="C191" i="17" s="1"/>
  <c r="D191" i="17"/>
  <c r="E191" i="17" s="1"/>
  <c r="B191" i="17"/>
  <c r="G190" i="17"/>
  <c r="C190" i="17" s="1"/>
  <c r="E190" i="17"/>
  <c r="D190" i="17"/>
  <c r="B190" i="17"/>
  <c r="G189" i="17"/>
  <c r="B189" i="17"/>
  <c r="G188" i="17"/>
  <c r="D188" i="17"/>
  <c r="F188" i="17" s="1"/>
  <c r="C188" i="17"/>
  <c r="B188" i="17"/>
  <c r="G187" i="17"/>
  <c r="D187" i="17"/>
  <c r="E187" i="17" s="1"/>
  <c r="C187" i="17"/>
  <c r="B187" i="17"/>
  <c r="G186" i="17"/>
  <c r="C186" i="17" s="1"/>
  <c r="D186" i="17"/>
  <c r="B186" i="17"/>
  <c r="G185" i="17"/>
  <c r="C185" i="17" s="1"/>
  <c r="D185" i="17"/>
  <c r="B185" i="17"/>
  <c r="G184" i="17"/>
  <c r="D184" i="17"/>
  <c r="E184" i="17" s="1"/>
  <c r="C184" i="17"/>
  <c r="B184" i="17"/>
  <c r="G183" i="17"/>
  <c r="D183" i="17"/>
  <c r="C183" i="17"/>
  <c r="B183" i="17"/>
  <c r="G182" i="17"/>
  <c r="B182" i="17"/>
  <c r="G181" i="17"/>
  <c r="C181" i="17" s="1"/>
  <c r="B181" i="17"/>
  <c r="G180" i="17"/>
  <c r="D180" i="17"/>
  <c r="C180" i="17"/>
  <c r="B180" i="17"/>
  <c r="G179" i="17"/>
  <c r="B179" i="17"/>
  <c r="G178" i="17"/>
  <c r="C178" i="17" s="1"/>
  <c r="D178" i="17"/>
  <c r="B178" i="17"/>
  <c r="G177" i="17"/>
  <c r="D177" i="17"/>
  <c r="C177" i="17"/>
  <c r="B177" i="17"/>
  <c r="G176" i="17"/>
  <c r="D176" i="17"/>
  <c r="E176" i="17" s="1"/>
  <c r="C176" i="17"/>
  <c r="B176" i="17"/>
  <c r="G175" i="17"/>
  <c r="D175" i="17"/>
  <c r="E175" i="17" s="1"/>
  <c r="C175" i="17"/>
  <c r="B175" i="17"/>
  <c r="G174" i="17"/>
  <c r="C174" i="17" s="1"/>
  <c r="D174" i="17"/>
  <c r="E174" i="17" s="1"/>
  <c r="B174" i="17"/>
  <c r="G173" i="17"/>
  <c r="D173" i="17" s="1"/>
  <c r="E173" i="17" s="1"/>
  <c r="C173" i="17"/>
  <c r="B173" i="17"/>
  <c r="G172" i="17"/>
  <c r="D172" i="17"/>
  <c r="C172" i="17"/>
  <c r="B172" i="17"/>
  <c r="G171" i="17"/>
  <c r="C171" i="17" s="1"/>
  <c r="B171" i="17"/>
  <c r="G170" i="17"/>
  <c r="C170" i="17" s="1"/>
  <c r="B170" i="17"/>
  <c r="G169" i="17"/>
  <c r="B169" i="17"/>
  <c r="G168" i="17"/>
  <c r="D168" i="17"/>
  <c r="C168" i="17"/>
  <c r="B168" i="17"/>
  <c r="G167" i="17"/>
  <c r="D167" i="17"/>
  <c r="C167" i="17"/>
  <c r="B167" i="17"/>
  <c r="G166" i="17"/>
  <c r="B166" i="17"/>
  <c r="G165" i="17"/>
  <c r="E165" i="17"/>
  <c r="D165" i="17"/>
  <c r="C165" i="17"/>
  <c r="B165" i="17"/>
  <c r="G164" i="17"/>
  <c r="E164" i="17"/>
  <c r="D164" i="17"/>
  <c r="C164" i="17"/>
  <c r="B164" i="17"/>
  <c r="G163" i="17"/>
  <c r="B163" i="17"/>
  <c r="G162" i="17"/>
  <c r="B162" i="17"/>
  <c r="G161" i="17"/>
  <c r="E161" i="17"/>
  <c r="D161" i="17"/>
  <c r="C161" i="17"/>
  <c r="B161" i="17"/>
  <c r="G160" i="17"/>
  <c r="D160" i="17"/>
  <c r="E160" i="17" s="1"/>
  <c r="C160" i="17"/>
  <c r="B160" i="17"/>
  <c r="G159" i="17"/>
  <c r="C159" i="17" s="1"/>
  <c r="B159" i="17"/>
  <c r="G158" i="17"/>
  <c r="D158" i="17"/>
  <c r="C158" i="17"/>
  <c r="B158" i="17"/>
  <c r="G157" i="17"/>
  <c r="D157" i="17"/>
  <c r="C157" i="17"/>
  <c r="B157" i="17"/>
  <c r="G156" i="17"/>
  <c r="B156" i="17"/>
  <c r="G155" i="17"/>
  <c r="E155" i="17"/>
  <c r="D155" i="17"/>
  <c r="C155" i="17"/>
  <c r="B155" i="17"/>
  <c r="G154" i="17"/>
  <c r="F154" i="17"/>
  <c r="D154" i="17"/>
  <c r="E154" i="17" s="1"/>
  <c r="C154" i="17"/>
  <c r="B154" i="17"/>
  <c r="G153" i="17"/>
  <c r="D153" i="17"/>
  <c r="C153" i="17"/>
  <c r="B153" i="17"/>
  <c r="G152" i="17"/>
  <c r="B152" i="17"/>
  <c r="G151" i="17"/>
  <c r="C151" i="17" s="1"/>
  <c r="D151" i="17"/>
  <c r="F151" i="17" s="1"/>
  <c r="B151" i="17"/>
  <c r="G150" i="17"/>
  <c r="D150" i="17"/>
  <c r="F150" i="17" s="1"/>
  <c r="C150" i="17"/>
  <c r="B150" i="17"/>
  <c r="G149" i="17"/>
  <c r="D149" i="17"/>
  <c r="C149" i="17"/>
  <c r="B149" i="17"/>
  <c r="G148" i="17"/>
  <c r="B148" i="17"/>
  <c r="G147" i="17"/>
  <c r="E147" i="17"/>
  <c r="D147" i="17"/>
  <c r="C147" i="17"/>
  <c r="B147" i="17"/>
  <c r="G146" i="17"/>
  <c r="D146" i="17"/>
  <c r="E146" i="17" s="1"/>
  <c r="C146" i="17"/>
  <c r="B146" i="17"/>
  <c r="G145" i="17"/>
  <c r="D145" i="17"/>
  <c r="C145" i="17"/>
  <c r="B145" i="17"/>
  <c r="G144" i="17"/>
  <c r="B144" i="17"/>
  <c r="G143" i="17"/>
  <c r="C143" i="17" s="1"/>
  <c r="D143" i="17"/>
  <c r="F143" i="17" s="1"/>
  <c r="B143" i="17"/>
  <c r="G142" i="17"/>
  <c r="D142" i="17"/>
  <c r="C142" i="17"/>
  <c r="B142" i="17"/>
  <c r="G141" i="17"/>
  <c r="D141" i="17"/>
  <c r="C141" i="17"/>
  <c r="B141" i="17"/>
  <c r="G140" i="17"/>
  <c r="B140" i="17"/>
  <c r="G139" i="17"/>
  <c r="E139" i="17"/>
  <c r="D139" i="17"/>
  <c r="F139" i="17" s="1"/>
  <c r="C139" i="17"/>
  <c r="B139" i="17"/>
  <c r="G138" i="17"/>
  <c r="D138" i="17"/>
  <c r="E138" i="17" s="1"/>
  <c r="C138" i="17"/>
  <c r="B138" i="17"/>
  <c r="G137" i="17"/>
  <c r="C137" i="17" s="1"/>
  <c r="D137" i="17"/>
  <c r="B137" i="17"/>
  <c r="G136" i="17"/>
  <c r="B136" i="17"/>
  <c r="G135" i="17"/>
  <c r="C135" i="17" s="1"/>
  <c r="D135" i="17"/>
  <c r="F135" i="17" s="1"/>
  <c r="B135" i="17"/>
  <c r="G134" i="17"/>
  <c r="D134" i="17"/>
  <c r="E134" i="17" s="1"/>
  <c r="C134" i="17"/>
  <c r="B134" i="17"/>
  <c r="G133" i="17"/>
  <c r="D133" i="17"/>
  <c r="C133" i="17"/>
  <c r="B133" i="17"/>
  <c r="G132" i="17"/>
  <c r="B132" i="17"/>
  <c r="G131" i="17"/>
  <c r="E131" i="17"/>
  <c r="D131" i="17"/>
  <c r="C131" i="17"/>
  <c r="B131" i="17"/>
  <c r="G130" i="17"/>
  <c r="D130" i="17"/>
  <c r="E130" i="17" s="1"/>
  <c r="C130" i="17"/>
  <c r="B130" i="17"/>
  <c r="G129" i="17"/>
  <c r="D129" i="17"/>
  <c r="C129" i="17"/>
  <c r="B129" i="17"/>
  <c r="G128" i="17"/>
  <c r="B128" i="17"/>
  <c r="G127" i="17"/>
  <c r="C127" i="17" s="1"/>
  <c r="B127" i="17"/>
  <c r="G126" i="17"/>
  <c r="D126" i="17"/>
  <c r="E126" i="17" s="1"/>
  <c r="C126" i="17"/>
  <c r="B126" i="17"/>
  <c r="G125" i="17"/>
  <c r="D125" i="17"/>
  <c r="C125" i="17"/>
  <c r="B125" i="17"/>
  <c r="G124" i="17"/>
  <c r="B124" i="17"/>
  <c r="G123" i="17"/>
  <c r="D123" i="17"/>
  <c r="C123" i="17"/>
  <c r="B123" i="17"/>
  <c r="G122" i="17"/>
  <c r="E122" i="17"/>
  <c r="D122" i="17"/>
  <c r="F122" i="17" s="1"/>
  <c r="C122" i="17"/>
  <c r="B122" i="17"/>
  <c r="G121" i="17"/>
  <c r="B121" i="17"/>
  <c r="G120" i="17"/>
  <c r="D120" i="17" s="1"/>
  <c r="F120" i="17"/>
  <c r="E120" i="17"/>
  <c r="C120" i="17"/>
  <c r="B120" i="17"/>
  <c r="G119" i="17"/>
  <c r="E119" i="17"/>
  <c r="D119" i="17"/>
  <c r="C119" i="17"/>
  <c r="B119" i="17"/>
  <c r="G118" i="17"/>
  <c r="B118" i="17"/>
  <c r="G117" i="17"/>
  <c r="D117" i="17"/>
  <c r="E117" i="17" s="1"/>
  <c r="C117" i="17"/>
  <c r="B117" i="17"/>
  <c r="G116" i="17"/>
  <c r="D116" i="17" s="1"/>
  <c r="E116" i="17"/>
  <c r="C116" i="17"/>
  <c r="B116" i="17"/>
  <c r="G115" i="17"/>
  <c r="B115" i="17"/>
  <c r="G114" i="17"/>
  <c r="C114" i="17" s="1"/>
  <c r="B114" i="17"/>
  <c r="G113" i="17"/>
  <c r="D113" i="17"/>
  <c r="C113" i="17"/>
  <c r="B113" i="17"/>
  <c r="G112" i="17"/>
  <c r="B112" i="17"/>
  <c r="G111" i="17"/>
  <c r="C111" i="17" s="1"/>
  <c r="D111" i="17"/>
  <c r="F111" i="17" s="1"/>
  <c r="B111" i="17"/>
  <c r="G110" i="17"/>
  <c r="E110" i="17"/>
  <c r="D110" i="17"/>
  <c r="C110" i="17"/>
  <c r="B110" i="17"/>
  <c r="G109" i="17"/>
  <c r="E109" i="17"/>
  <c r="D109" i="17"/>
  <c r="C109" i="17"/>
  <c r="B109" i="17"/>
  <c r="G108" i="17"/>
  <c r="B108" i="17"/>
  <c r="G107" i="17"/>
  <c r="C107" i="17" s="1"/>
  <c r="D107" i="17"/>
  <c r="F107" i="17" s="1"/>
  <c r="B107" i="17"/>
  <c r="G106" i="17"/>
  <c r="D106" i="17"/>
  <c r="E106" i="17" s="1"/>
  <c r="C106" i="17"/>
  <c r="B106" i="17"/>
  <c r="G105" i="17"/>
  <c r="E105" i="17"/>
  <c r="D105" i="17"/>
  <c r="F105" i="17" s="1"/>
  <c r="C105" i="17"/>
  <c r="B105" i="17"/>
  <c r="G104" i="17"/>
  <c r="B104" i="17"/>
  <c r="G103" i="17"/>
  <c r="C103" i="17" s="1"/>
  <c r="B103" i="17"/>
  <c r="G102" i="17"/>
  <c r="D102" i="17"/>
  <c r="C102" i="17"/>
  <c r="B102" i="17"/>
  <c r="G101" i="17"/>
  <c r="E101" i="17"/>
  <c r="D101" i="17"/>
  <c r="C101" i="17"/>
  <c r="B101" i="17"/>
  <c r="G100" i="17"/>
  <c r="B100" i="17"/>
  <c r="G99" i="17"/>
  <c r="C99" i="17" s="1"/>
  <c r="B99" i="17"/>
  <c r="G98" i="17"/>
  <c r="D98" i="17"/>
  <c r="F98" i="17" s="1"/>
  <c r="C98" i="17"/>
  <c r="B98" i="17"/>
  <c r="G97" i="17"/>
  <c r="E97" i="17"/>
  <c r="D97" i="17"/>
  <c r="C97" i="17"/>
  <c r="B97" i="17"/>
  <c r="G96" i="17"/>
  <c r="B96" i="17"/>
  <c r="G95" i="17"/>
  <c r="C95" i="17" s="1"/>
  <c r="D95" i="17"/>
  <c r="F95" i="17" s="1"/>
  <c r="B95" i="17"/>
  <c r="G94" i="17"/>
  <c r="E94" i="17"/>
  <c r="D94" i="17"/>
  <c r="C94" i="17"/>
  <c r="B94" i="17"/>
  <c r="G93" i="17"/>
  <c r="E93" i="17"/>
  <c r="D93" i="17"/>
  <c r="C93" i="17"/>
  <c r="B93" i="17"/>
  <c r="G92" i="17"/>
  <c r="B92" i="17"/>
  <c r="G91" i="17"/>
  <c r="C91" i="17" s="1"/>
  <c r="D91" i="17"/>
  <c r="F91" i="17" s="1"/>
  <c r="B91" i="17"/>
  <c r="G90" i="17"/>
  <c r="D90" i="17"/>
  <c r="C90" i="17"/>
  <c r="B90" i="17"/>
  <c r="G89" i="17"/>
  <c r="E89" i="17"/>
  <c r="D89" i="17"/>
  <c r="F89" i="17" s="1"/>
  <c r="C89" i="17"/>
  <c r="B89" i="17"/>
  <c r="G88" i="17"/>
  <c r="B88" i="17"/>
  <c r="G87" i="17"/>
  <c r="C87" i="17" s="1"/>
  <c r="B87" i="17"/>
  <c r="G86" i="17"/>
  <c r="D86" i="17"/>
  <c r="E86" i="17" s="1"/>
  <c r="C86" i="17"/>
  <c r="B86" i="17"/>
  <c r="G85" i="17"/>
  <c r="E85" i="17"/>
  <c r="D85" i="17"/>
  <c r="C85" i="17"/>
  <c r="B85" i="17"/>
  <c r="G84" i="17"/>
  <c r="B84" i="17"/>
  <c r="G83" i="17"/>
  <c r="C83" i="17" s="1"/>
  <c r="B83" i="17"/>
  <c r="G82" i="17"/>
  <c r="D82" i="17"/>
  <c r="F82" i="17" s="1"/>
  <c r="C82" i="17"/>
  <c r="B82" i="17"/>
  <c r="G81" i="17"/>
  <c r="E81" i="17"/>
  <c r="D81" i="17"/>
  <c r="C81" i="17"/>
  <c r="B81" i="17"/>
  <c r="G80" i="17"/>
  <c r="B80" i="17"/>
  <c r="G79" i="17"/>
  <c r="C79" i="17" s="1"/>
  <c r="D79" i="17"/>
  <c r="E79" i="17" s="1"/>
  <c r="B79" i="17"/>
  <c r="G78" i="17"/>
  <c r="E78" i="17"/>
  <c r="D78" i="17"/>
  <c r="C78" i="17"/>
  <c r="B78" i="17"/>
  <c r="G77" i="17"/>
  <c r="E77" i="17"/>
  <c r="D77" i="17"/>
  <c r="C77" i="17"/>
  <c r="B77" i="17"/>
  <c r="G76" i="17"/>
  <c r="B76" i="17"/>
  <c r="G75" i="17"/>
  <c r="C75" i="17" s="1"/>
  <c r="D75" i="17"/>
  <c r="E75" i="17" s="1"/>
  <c r="B75" i="17"/>
  <c r="G74" i="17"/>
  <c r="D74" i="17"/>
  <c r="C74" i="17"/>
  <c r="B74" i="17"/>
  <c r="G73" i="17"/>
  <c r="E73" i="17"/>
  <c r="D73" i="17"/>
  <c r="F73" i="17" s="1"/>
  <c r="C73" i="17"/>
  <c r="B73" i="17"/>
  <c r="G72" i="17"/>
  <c r="B72" i="17"/>
  <c r="G71" i="17"/>
  <c r="C71" i="17" s="1"/>
  <c r="B71" i="17"/>
  <c r="G70" i="17"/>
  <c r="D70" i="17"/>
  <c r="C70" i="17"/>
  <c r="B70" i="17"/>
  <c r="G69" i="17"/>
  <c r="E69" i="17"/>
  <c r="D69" i="17"/>
  <c r="C69" i="17"/>
  <c r="B69" i="17"/>
  <c r="G68" i="17"/>
  <c r="B68" i="17"/>
  <c r="G67" i="17"/>
  <c r="C67" i="17" s="1"/>
  <c r="B67" i="17"/>
  <c r="G66" i="17"/>
  <c r="D66" i="17"/>
  <c r="F66" i="17" s="1"/>
  <c r="C66" i="17"/>
  <c r="B66" i="17"/>
  <c r="G65" i="17"/>
  <c r="E65" i="17"/>
  <c r="D65" i="17"/>
  <c r="C65" i="17"/>
  <c r="B65" i="17"/>
  <c r="G64" i="17"/>
  <c r="B64" i="17"/>
  <c r="G63" i="17"/>
  <c r="C63" i="17" s="1"/>
  <c r="D63" i="17"/>
  <c r="E63" i="17" s="1"/>
  <c r="B63" i="17"/>
  <c r="G62" i="17"/>
  <c r="E62" i="17"/>
  <c r="D62" i="17"/>
  <c r="C62" i="17"/>
  <c r="B62" i="17"/>
  <c r="G61" i="17"/>
  <c r="E61" i="17"/>
  <c r="D61" i="17"/>
  <c r="C61" i="17"/>
  <c r="B61" i="17"/>
  <c r="G60" i="17"/>
  <c r="B60" i="17"/>
  <c r="G59" i="17"/>
  <c r="C59" i="17" s="1"/>
  <c r="D59" i="17"/>
  <c r="E59" i="17" s="1"/>
  <c r="B59" i="17"/>
  <c r="G58" i="17"/>
  <c r="D58" i="17"/>
  <c r="C58" i="17"/>
  <c r="B58" i="17"/>
  <c r="G57" i="17"/>
  <c r="E57" i="17"/>
  <c r="D57" i="17"/>
  <c r="F57" i="17" s="1"/>
  <c r="C57" i="17"/>
  <c r="B57" i="17"/>
  <c r="G56" i="17"/>
  <c r="B56" i="17"/>
  <c r="G55" i="17"/>
  <c r="C55" i="17" s="1"/>
  <c r="B55" i="17"/>
  <c r="G54" i="17"/>
  <c r="D54" i="17"/>
  <c r="C54" i="17"/>
  <c r="B54" i="17"/>
  <c r="G53" i="17"/>
  <c r="E53" i="17"/>
  <c r="D53" i="17"/>
  <c r="C53" i="17"/>
  <c r="B53" i="17"/>
  <c r="G52" i="17"/>
  <c r="B52" i="17"/>
  <c r="G51" i="17"/>
  <c r="C51" i="17" s="1"/>
  <c r="B51" i="17"/>
  <c r="G50" i="17"/>
  <c r="D50" i="17"/>
  <c r="F50" i="17" s="1"/>
  <c r="C50" i="17"/>
  <c r="B50" i="17"/>
  <c r="G49" i="17"/>
  <c r="E49" i="17"/>
  <c r="D49" i="17"/>
  <c r="C49" i="17"/>
  <c r="B49" i="17"/>
  <c r="G48" i="17"/>
  <c r="D48" i="17" s="1"/>
  <c r="E48" i="17" s="1"/>
  <c r="F48" i="17"/>
  <c r="B48" i="17"/>
  <c r="G47" i="17"/>
  <c r="C47" i="17" s="1"/>
  <c r="D47" i="17"/>
  <c r="F47" i="17" s="1"/>
  <c r="B47" i="17"/>
  <c r="G46" i="17"/>
  <c r="D46" i="17" s="1"/>
  <c r="B46" i="17"/>
  <c r="G45" i="17"/>
  <c r="E45" i="17"/>
  <c r="D45" i="17"/>
  <c r="F45" i="17" s="1"/>
  <c r="C45" i="17"/>
  <c r="B45" i="17"/>
  <c r="G44" i="17"/>
  <c r="D44" i="17" s="1"/>
  <c r="E44" i="17" s="1"/>
  <c r="C44" i="17"/>
  <c r="B44" i="17"/>
  <c r="G43" i="17"/>
  <c r="C43" i="17" s="1"/>
  <c r="B43" i="17"/>
  <c r="G42" i="17"/>
  <c r="D42" i="17"/>
  <c r="E42" i="17" s="1"/>
  <c r="C42" i="17"/>
  <c r="B42" i="17"/>
  <c r="G41" i="17"/>
  <c r="E41" i="17"/>
  <c r="D41" i="17"/>
  <c r="C41" i="17"/>
  <c r="B41" i="17"/>
  <c r="G40" i="17"/>
  <c r="D40" i="17" s="1"/>
  <c r="E40" i="17" s="1"/>
  <c r="C40" i="17"/>
  <c r="B40" i="17"/>
  <c r="G39" i="17"/>
  <c r="C39" i="17" s="1"/>
  <c r="D39" i="17"/>
  <c r="E39" i="17" s="1"/>
  <c r="B39" i="17"/>
  <c r="G38" i="17"/>
  <c r="C38" i="17" s="1"/>
  <c r="D38" i="17"/>
  <c r="F38" i="17" s="1"/>
  <c r="B38" i="17"/>
  <c r="G37" i="17"/>
  <c r="E37" i="17"/>
  <c r="D37" i="17"/>
  <c r="C37" i="17"/>
  <c r="B37" i="17"/>
  <c r="G36" i="17"/>
  <c r="D36" i="17" s="1"/>
  <c r="E36" i="17" s="1"/>
  <c r="B36" i="17"/>
  <c r="G35" i="17"/>
  <c r="C35" i="17" s="1"/>
  <c r="D35" i="17"/>
  <c r="F35" i="17" s="1"/>
  <c r="B35" i="17"/>
  <c r="G34" i="17"/>
  <c r="D34" i="17"/>
  <c r="E34" i="17" s="1"/>
  <c r="C34" i="17"/>
  <c r="B34" i="17"/>
  <c r="G33" i="17"/>
  <c r="E33" i="17"/>
  <c r="D33" i="17"/>
  <c r="F33" i="17" s="1"/>
  <c r="C33" i="17"/>
  <c r="B33" i="17"/>
  <c r="G32" i="17"/>
  <c r="D32" i="17" s="1"/>
  <c r="E32" i="17" s="1"/>
  <c r="C32" i="17"/>
  <c r="B32" i="17"/>
  <c r="G31" i="17"/>
  <c r="C31" i="17" s="1"/>
  <c r="B31" i="17"/>
  <c r="G30" i="17"/>
  <c r="D30" i="17"/>
  <c r="C30" i="17"/>
  <c r="B30" i="17"/>
  <c r="G29" i="17"/>
  <c r="E29" i="17"/>
  <c r="D29" i="17"/>
  <c r="C29" i="17"/>
  <c r="B29" i="17"/>
  <c r="G28" i="17"/>
  <c r="D28" i="17" s="1"/>
  <c r="E28" i="17" s="1"/>
  <c r="F28" i="17"/>
  <c r="C28" i="17"/>
  <c r="B28" i="17"/>
  <c r="G27" i="17"/>
  <c r="C27" i="17" s="1"/>
  <c r="D27" i="17"/>
  <c r="E27" i="17" s="1"/>
  <c r="B27" i="17"/>
  <c r="G26" i="17"/>
  <c r="D26" i="17" s="1"/>
  <c r="B26" i="17"/>
  <c r="G25" i="17"/>
  <c r="E25" i="17"/>
  <c r="D25" i="17"/>
  <c r="C25" i="17"/>
  <c r="B25" i="17"/>
  <c r="G24" i="17"/>
  <c r="D24" i="17" s="1"/>
  <c r="E24" i="17" s="1"/>
  <c r="C24" i="17"/>
  <c r="B24" i="17"/>
  <c r="G23" i="17"/>
  <c r="C23" i="17" s="1"/>
  <c r="D23" i="17"/>
  <c r="E23" i="17" s="1"/>
  <c r="B23" i="17"/>
  <c r="G22" i="17"/>
  <c r="D22" i="17"/>
  <c r="C22" i="17"/>
  <c r="B22" i="17"/>
  <c r="G21" i="17"/>
  <c r="E21" i="17"/>
  <c r="D21" i="17"/>
  <c r="C21" i="17"/>
  <c r="B21" i="17"/>
  <c r="G20" i="17"/>
  <c r="D20" i="17" s="1"/>
  <c r="E20" i="17" s="1"/>
  <c r="C20" i="17"/>
  <c r="B20" i="17"/>
  <c r="G19" i="17"/>
  <c r="C19" i="17" s="1"/>
  <c r="B19" i="17"/>
  <c r="G18" i="17"/>
  <c r="D18" i="17"/>
  <c r="F18" i="17" s="1"/>
  <c r="C18" i="17"/>
  <c r="B18" i="17"/>
  <c r="G17" i="17"/>
  <c r="E17" i="17"/>
  <c r="D17" i="17"/>
  <c r="C17" i="17"/>
  <c r="B17" i="17"/>
  <c r="G16" i="17"/>
  <c r="D16" i="17" s="1"/>
  <c r="E16" i="17" s="1"/>
  <c r="F16" i="17"/>
  <c r="B16" i="17"/>
  <c r="G15" i="17"/>
  <c r="C15" i="17" s="1"/>
  <c r="D15" i="17"/>
  <c r="E15" i="17" s="1"/>
  <c r="B15" i="17"/>
  <c r="G14" i="17"/>
  <c r="C14" i="17" s="1"/>
  <c r="B14" i="17"/>
  <c r="G13" i="17"/>
  <c r="E13" i="17"/>
  <c r="D13" i="17"/>
  <c r="F13" i="17" s="1"/>
  <c r="C13" i="17"/>
  <c r="B13" i="17"/>
  <c r="G12" i="17"/>
  <c r="D12" i="17" s="1"/>
  <c r="E12" i="17" s="1"/>
  <c r="C12" i="17"/>
  <c r="B12" i="17"/>
  <c r="G11" i="17"/>
  <c r="C11" i="17" s="1"/>
  <c r="B11" i="17"/>
  <c r="G10" i="17"/>
  <c r="D10" i="17"/>
  <c r="E10" i="17" s="1"/>
  <c r="C10" i="17"/>
  <c r="B10" i="17"/>
  <c r="G9" i="17"/>
  <c r="D9" i="17"/>
  <c r="C9" i="17"/>
  <c r="B9" i="17"/>
  <c r="G8" i="17"/>
  <c r="D8" i="17" s="1"/>
  <c r="E8" i="17" s="1"/>
  <c r="F8" i="17"/>
  <c r="C8" i="17"/>
  <c r="B8" i="17"/>
  <c r="G7" i="17"/>
  <c r="C7" i="17" s="1"/>
  <c r="D7" i="17"/>
  <c r="E7" i="17" s="1"/>
  <c r="B7" i="17"/>
  <c r="G6" i="17"/>
  <c r="D6" i="17" s="1"/>
  <c r="B6" i="17"/>
  <c r="D5" i="17"/>
  <c r="P4" i="17"/>
  <c r="F297" i="17" s="1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T32" i="9"/>
  <c r="K32" i="9" s="1"/>
  <c r="S32" i="9"/>
  <c r="E32" i="9" s="1"/>
  <c r="T31" i="9"/>
  <c r="S31" i="9"/>
  <c r="T30" i="9"/>
  <c r="K30" i="9" s="1"/>
  <c r="S30" i="9"/>
  <c r="E30" i="9" s="1"/>
  <c r="T29" i="9"/>
  <c r="S29" i="9"/>
  <c r="T28" i="9"/>
  <c r="K28" i="9" s="1"/>
  <c r="S28" i="9"/>
  <c r="E28" i="9" s="1"/>
  <c r="T27" i="9"/>
  <c r="S27" i="9"/>
  <c r="T26" i="9"/>
  <c r="K26" i="9" s="1"/>
  <c r="S26" i="9"/>
  <c r="E26" i="9" s="1"/>
  <c r="U25" i="9"/>
  <c r="T25" i="9"/>
  <c r="S25" i="9"/>
  <c r="E25" i="9" s="1"/>
  <c r="U24" i="9"/>
  <c r="T24" i="9"/>
  <c r="S24" i="9"/>
  <c r="U23" i="9"/>
  <c r="Q23" i="9" s="1"/>
  <c r="T23" i="9"/>
  <c r="S23" i="9"/>
  <c r="U22" i="9"/>
  <c r="Q22" i="9" s="1"/>
  <c r="T22" i="9"/>
  <c r="K22" i="9" s="1"/>
  <c r="S22" i="9"/>
  <c r="E22" i="9"/>
  <c r="U21" i="9"/>
  <c r="T21" i="9"/>
  <c r="S21" i="9"/>
  <c r="E21" i="9" s="1"/>
  <c r="U20" i="9"/>
  <c r="T20" i="9"/>
  <c r="S20" i="9"/>
  <c r="U19" i="9"/>
  <c r="Q19" i="9" s="1"/>
  <c r="T19" i="9"/>
  <c r="S19" i="9"/>
  <c r="U18" i="9"/>
  <c r="Q18" i="9" s="1"/>
  <c r="T18" i="9"/>
  <c r="K18" i="9" s="1"/>
  <c r="S18" i="9"/>
  <c r="E18" i="9" s="1"/>
  <c r="U17" i="9"/>
  <c r="T17" i="9"/>
  <c r="S17" i="9"/>
  <c r="E17" i="9" s="1"/>
  <c r="U16" i="9"/>
  <c r="T16" i="9"/>
  <c r="S16" i="9"/>
  <c r="U15" i="9"/>
  <c r="Q15" i="9" s="1"/>
  <c r="T15" i="9"/>
  <c r="S15" i="9"/>
  <c r="U14" i="9"/>
  <c r="Q14" i="9" s="1"/>
  <c r="T14" i="9"/>
  <c r="K14" i="9" s="1"/>
  <c r="S14" i="9"/>
  <c r="E14" i="9" s="1"/>
  <c r="U13" i="9"/>
  <c r="T13" i="9"/>
  <c r="S13" i="9"/>
  <c r="E13" i="9" s="1"/>
  <c r="Q13" i="9"/>
  <c r="U12" i="9"/>
  <c r="T12" i="9"/>
  <c r="S12" i="9"/>
  <c r="E12" i="9"/>
  <c r="U11" i="9"/>
  <c r="Q11" i="9" s="1"/>
  <c r="T11" i="9"/>
  <c r="S11" i="9"/>
  <c r="E11" i="9"/>
  <c r="U10" i="9"/>
  <c r="Q10" i="9" s="1"/>
  <c r="T10" i="9"/>
  <c r="K10" i="9" s="1"/>
  <c r="S10" i="9"/>
  <c r="E10" i="9" s="1"/>
  <c r="U9" i="9"/>
  <c r="T9" i="9"/>
  <c r="S9" i="9"/>
  <c r="E9" i="9" s="1"/>
  <c r="Q9" i="9"/>
  <c r="U8" i="9"/>
  <c r="T8" i="9"/>
  <c r="S8" i="9"/>
  <c r="E8" i="9"/>
  <c r="U7" i="9"/>
  <c r="Q7" i="9" s="1"/>
  <c r="T7" i="9"/>
  <c r="S7" i="9"/>
  <c r="U6" i="9"/>
  <c r="Q6" i="9" s="1"/>
  <c r="T6" i="9"/>
  <c r="K25" i="9" s="1"/>
  <c r="S6" i="9"/>
  <c r="E27" i="9" s="1"/>
  <c r="U5" i="9"/>
  <c r="Q24" i="9" s="1"/>
  <c r="T5" i="9"/>
  <c r="K23" i="9" s="1"/>
  <c r="S5" i="9"/>
  <c r="E5" i="9" s="1"/>
  <c r="Q5" i="9"/>
  <c r="P46" i="21" l="1"/>
  <c r="D55" i="21"/>
  <c r="D20" i="21" s="1"/>
  <c r="H69" i="21"/>
  <c r="J56" i="21"/>
  <c r="J21" i="21" s="1"/>
  <c r="E47" i="21"/>
  <c r="E12" i="21" s="1"/>
  <c r="J61" i="21"/>
  <c r="J26" i="21" s="1"/>
  <c r="D67" i="21"/>
  <c r="D32" i="21" s="1"/>
  <c r="F63" i="21"/>
  <c r="F28" i="21" s="1"/>
  <c r="F57" i="21"/>
  <c r="F65" i="21"/>
  <c r="F30" i="21" s="1"/>
  <c r="J49" i="21"/>
  <c r="J14" i="21" s="1"/>
  <c r="J55" i="21"/>
  <c r="J20" i="21" s="1"/>
  <c r="D56" i="21"/>
  <c r="D21" i="21" s="1"/>
  <c r="J32" i="21"/>
  <c r="J59" i="21"/>
  <c r="J24" i="21" s="1"/>
  <c r="N50" i="21"/>
  <c r="D52" i="21"/>
  <c r="H48" i="21"/>
  <c r="R70" i="21"/>
  <c r="R35" i="21" s="1"/>
  <c r="N53" i="21"/>
  <c r="S76" i="24"/>
  <c r="V70" i="21"/>
  <c r="V35" i="21" s="1"/>
  <c r="J53" i="21"/>
  <c r="R62" i="21"/>
  <c r="L183" i="21"/>
  <c r="O97" i="21" s="1"/>
  <c r="O231" i="21" s="1"/>
  <c r="H33" i="21"/>
  <c r="F48" i="21"/>
  <c r="H54" i="21"/>
  <c r="H19" i="21" s="1"/>
  <c r="F66" i="21"/>
  <c r="F31" i="21" s="1"/>
  <c r="D68" i="21"/>
  <c r="D33" i="21" s="1"/>
  <c r="T97" i="21"/>
  <c r="T231" i="21" s="1"/>
  <c r="H34" i="21"/>
  <c r="L174" i="21"/>
  <c r="K88" i="21" s="1"/>
  <c r="J46" i="21"/>
  <c r="J11" i="21" s="1"/>
  <c r="H64" i="21"/>
  <c r="H29" i="21" s="1"/>
  <c r="H67" i="21"/>
  <c r="H32" i="21" s="1"/>
  <c r="D59" i="21"/>
  <c r="D24" i="21" s="1"/>
  <c r="D70" i="21"/>
  <c r="J52" i="21"/>
  <c r="J17" i="21" s="1"/>
  <c r="F68" i="21"/>
  <c r="F33" i="21" s="1"/>
  <c r="H11" i="21"/>
  <c r="H58" i="21"/>
  <c r="H23" i="21" s="1"/>
  <c r="F216" i="21"/>
  <c r="F53" i="21"/>
  <c r="F18" i="21" s="1"/>
  <c r="R219" i="21"/>
  <c r="R56" i="21"/>
  <c r="J227" i="21"/>
  <c r="J64" i="21"/>
  <c r="J29" i="21" s="1"/>
  <c r="H233" i="21"/>
  <c r="H70" i="21"/>
  <c r="H35" i="21" s="1"/>
  <c r="R209" i="21"/>
  <c r="R46" i="21"/>
  <c r="X209" i="21"/>
  <c r="X46" i="21"/>
  <c r="X11" i="21" s="1"/>
  <c r="H212" i="21"/>
  <c r="H49" i="21"/>
  <c r="H14" i="21" s="1"/>
  <c r="F223" i="21"/>
  <c r="F60" i="21"/>
  <c r="J231" i="21"/>
  <c r="J68" i="21"/>
  <c r="J33" i="21" s="1"/>
  <c r="E209" i="21"/>
  <c r="E46" i="21"/>
  <c r="E11" i="21" s="1"/>
  <c r="F222" i="21"/>
  <c r="F59" i="21"/>
  <c r="F24" i="21" s="1"/>
  <c r="H223" i="21"/>
  <c r="H60" i="21"/>
  <c r="H229" i="21"/>
  <c r="H66" i="21"/>
  <c r="H31" i="21" s="1"/>
  <c r="H218" i="21"/>
  <c r="H55" i="21"/>
  <c r="H20" i="21" s="1"/>
  <c r="F217" i="21"/>
  <c r="F54" i="21"/>
  <c r="F19" i="21" s="1"/>
  <c r="D225" i="21"/>
  <c r="D62" i="21"/>
  <c r="H228" i="21"/>
  <c r="H65" i="21"/>
  <c r="H30" i="21" s="1"/>
  <c r="R210" i="21"/>
  <c r="R47" i="21"/>
  <c r="R12" i="21" s="1"/>
  <c r="D212" i="21"/>
  <c r="D49" i="21"/>
  <c r="D14" i="21" s="1"/>
  <c r="D216" i="21"/>
  <c r="D53" i="21"/>
  <c r="J228" i="21"/>
  <c r="J65" i="21"/>
  <c r="J30" i="21" s="1"/>
  <c r="D15" i="21"/>
  <c r="J12" i="21"/>
  <c r="H26" i="21"/>
  <c r="U63" i="21"/>
  <c r="U28" i="21" s="1"/>
  <c r="N68" i="21"/>
  <c r="H60" i="24"/>
  <c r="H22" i="24" s="1"/>
  <c r="Q75" i="24"/>
  <c r="N55" i="24"/>
  <c r="Q50" i="24"/>
  <c r="X56" i="24"/>
  <c r="X18" i="24" s="1"/>
  <c r="U60" i="24"/>
  <c r="O65" i="24"/>
  <c r="Q61" i="24"/>
  <c r="C70" i="24"/>
  <c r="C32" i="24" s="1"/>
  <c r="W49" i="24"/>
  <c r="W11" i="24" s="1"/>
  <c r="E72" i="24"/>
  <c r="E34" i="24" s="1"/>
  <c r="D68" i="24"/>
  <c r="D30" i="24" s="1"/>
  <c r="J67" i="24"/>
  <c r="F69" i="24"/>
  <c r="F31" i="24" s="1"/>
  <c r="F59" i="24"/>
  <c r="F21" i="24" s="1"/>
  <c r="Q67" i="24"/>
  <c r="H71" i="24"/>
  <c r="H33" i="24" s="1"/>
  <c r="Q55" i="24"/>
  <c r="S52" i="24"/>
  <c r="J72" i="24"/>
  <c r="J34" i="24" s="1"/>
  <c r="P61" i="24"/>
  <c r="Q54" i="24"/>
  <c r="Q16" i="24" s="1"/>
  <c r="W57" i="24"/>
  <c r="P67" i="24"/>
  <c r="H62" i="24"/>
  <c r="H24" i="24" s="1"/>
  <c r="J66" i="24"/>
  <c r="J28" i="24" s="1"/>
  <c r="N68" i="24"/>
  <c r="N30" i="24" s="1"/>
  <c r="O50" i="24"/>
  <c r="Q52" i="24"/>
  <c r="T57" i="24"/>
  <c r="S64" i="24"/>
  <c r="W70" i="24"/>
  <c r="W32" i="24" s="1"/>
  <c r="U71" i="24"/>
  <c r="W72" i="24"/>
  <c r="W34" i="24" s="1"/>
  <c r="R52" i="24"/>
  <c r="F62" i="24"/>
  <c r="F24" i="24" s="1"/>
  <c r="N66" i="24"/>
  <c r="X70" i="24"/>
  <c r="X32" i="24" s="1"/>
  <c r="T75" i="24"/>
  <c r="N50" i="24"/>
  <c r="R59" i="24"/>
  <c r="V49" i="24"/>
  <c r="V11" i="24" s="1"/>
  <c r="N58" i="24"/>
  <c r="H63" i="24"/>
  <c r="R65" i="24"/>
  <c r="R50" i="24"/>
  <c r="U54" i="24"/>
  <c r="X55" i="24"/>
  <c r="D57" i="24"/>
  <c r="D19" i="24" s="1"/>
  <c r="P60" i="24"/>
  <c r="H68" i="24"/>
  <c r="H30" i="24" s="1"/>
  <c r="N74" i="24"/>
  <c r="N36" i="24" s="1"/>
  <c r="W75" i="24"/>
  <c r="W55" i="24"/>
  <c r="S50" i="24"/>
  <c r="O51" i="24"/>
  <c r="D55" i="24"/>
  <c r="J57" i="24"/>
  <c r="J19" i="24" s="1"/>
  <c r="P58" i="24"/>
  <c r="S59" i="24"/>
  <c r="P72" i="24"/>
  <c r="P34" i="24" s="1"/>
  <c r="T74" i="24"/>
  <c r="T36" i="24" s="1"/>
  <c r="T54" i="24"/>
  <c r="F49" i="24"/>
  <c r="F11" i="24" s="1"/>
  <c r="X50" i="24"/>
  <c r="X12" i="24" s="1"/>
  <c r="P51" i="24"/>
  <c r="J55" i="24"/>
  <c r="O56" i="24"/>
  <c r="Q57" i="24"/>
  <c r="T59" i="24"/>
  <c r="V60" i="24"/>
  <c r="N69" i="24"/>
  <c r="N31" i="24" s="1"/>
  <c r="E71" i="24"/>
  <c r="E33" i="24" s="1"/>
  <c r="V72" i="24"/>
  <c r="V34" i="24" s="1"/>
  <c r="R73" i="24"/>
  <c r="R35" i="24" s="1"/>
  <c r="F76" i="24"/>
  <c r="F38" i="24" s="1"/>
  <c r="H51" i="24"/>
  <c r="H13" i="24" s="1"/>
  <c r="U51" i="24"/>
  <c r="O54" i="24"/>
  <c r="T56" i="24"/>
  <c r="F67" i="24"/>
  <c r="W68" i="24"/>
  <c r="W30" i="24" s="1"/>
  <c r="T69" i="24"/>
  <c r="T31" i="24" s="1"/>
  <c r="P70" i="24"/>
  <c r="P32" i="24" s="1"/>
  <c r="H72" i="24"/>
  <c r="H34" i="24" s="1"/>
  <c r="X73" i="24"/>
  <c r="X35" i="24" s="1"/>
  <c r="H49" i="24"/>
  <c r="H11" i="24" s="1"/>
  <c r="N76" i="24"/>
  <c r="N38" i="24" s="1"/>
  <c r="D241" i="24"/>
  <c r="R51" i="24"/>
  <c r="R13" i="24" s="1"/>
  <c r="F53" i="24"/>
  <c r="F15" i="24" s="1"/>
  <c r="D54" i="24"/>
  <c r="D16" i="24" s="1"/>
  <c r="H56" i="24"/>
  <c r="H18" i="24" s="1"/>
  <c r="W58" i="24"/>
  <c r="V61" i="24"/>
  <c r="U63" i="24"/>
  <c r="U65" i="24"/>
  <c r="Q66" i="24"/>
  <c r="P69" i="24"/>
  <c r="P31" i="24" s="1"/>
  <c r="D70" i="24"/>
  <c r="D32" i="24" s="1"/>
  <c r="N71" i="24"/>
  <c r="C72" i="24"/>
  <c r="C34" i="24" s="1"/>
  <c r="O76" i="24"/>
  <c r="O38" i="24" s="1"/>
  <c r="Q58" i="24"/>
  <c r="X64" i="24"/>
  <c r="J75" i="24"/>
  <c r="W54" i="24"/>
  <c r="S55" i="24"/>
  <c r="W61" i="24"/>
  <c r="W66" i="24"/>
  <c r="U67" i="24"/>
  <c r="H69" i="24"/>
  <c r="E70" i="24"/>
  <c r="E32" i="24" s="1"/>
  <c r="O71" i="24"/>
  <c r="D72" i="24"/>
  <c r="D34" i="24" s="1"/>
  <c r="F73" i="24"/>
  <c r="F35" i="24" s="1"/>
  <c r="U74" i="24"/>
  <c r="U36" i="24" s="1"/>
  <c r="R75" i="24"/>
  <c r="L180" i="24"/>
  <c r="K86" i="24" s="1"/>
  <c r="K231" i="24" s="1"/>
  <c r="L194" i="24"/>
  <c r="O74" i="24"/>
  <c r="O36" i="24" s="1"/>
  <c r="P49" i="24"/>
  <c r="P11" i="24" s="1"/>
  <c r="F50" i="24"/>
  <c r="F12" i="24" s="1"/>
  <c r="J54" i="24"/>
  <c r="J16" i="24" s="1"/>
  <c r="T55" i="24"/>
  <c r="S62" i="24"/>
  <c r="S24" i="24" s="1"/>
  <c r="J64" i="24"/>
  <c r="D66" i="24"/>
  <c r="D28" i="24" s="1"/>
  <c r="V67" i="24"/>
  <c r="J68" i="24"/>
  <c r="J30" i="24" s="1"/>
  <c r="F71" i="24"/>
  <c r="F33" i="24" s="1"/>
  <c r="Q72" i="24"/>
  <c r="Q34" i="24" s="1"/>
  <c r="S75" i="24"/>
  <c r="Q51" i="24"/>
  <c r="O63" i="24"/>
  <c r="S73" i="24"/>
  <c r="S35" i="24" s="1"/>
  <c r="X75" i="24"/>
  <c r="Q49" i="24"/>
  <c r="Q11" i="24" s="1"/>
  <c r="T50" i="24"/>
  <c r="V52" i="24"/>
  <c r="F55" i="24"/>
  <c r="N57" i="24"/>
  <c r="R64" i="24"/>
  <c r="H65" i="24"/>
  <c r="H27" i="24" s="1"/>
  <c r="V69" i="24"/>
  <c r="V31" i="24" s="1"/>
  <c r="J70" i="24"/>
  <c r="J32" i="24" s="1"/>
  <c r="T71" i="24"/>
  <c r="H74" i="24"/>
  <c r="H36" i="24" s="1"/>
  <c r="D75" i="24"/>
  <c r="H76" i="24"/>
  <c r="H38" i="24" s="1"/>
  <c r="T76" i="24"/>
  <c r="T38" i="24" s="1"/>
  <c r="X61" i="24"/>
  <c r="D63" i="24"/>
  <c r="D25" i="24" s="1"/>
  <c r="W63" i="24"/>
  <c r="F68" i="24"/>
  <c r="F30" i="24" s="1"/>
  <c r="F235" i="24"/>
  <c r="C253" i="24"/>
  <c r="R49" i="24"/>
  <c r="R11" i="24" s="1"/>
  <c r="X54" i="24"/>
  <c r="X16" i="24" s="1"/>
  <c r="P55" i="24"/>
  <c r="R56" i="24"/>
  <c r="N60" i="24"/>
  <c r="D61" i="24"/>
  <c r="C27" i="24"/>
  <c r="F70" i="24"/>
  <c r="F32" i="24" s="1"/>
  <c r="V71" i="24"/>
  <c r="S72" i="24"/>
  <c r="S34" i="24" s="1"/>
  <c r="H73" i="24"/>
  <c r="H35" i="24" s="1"/>
  <c r="U73" i="24"/>
  <c r="U35" i="24" s="1"/>
  <c r="J74" i="24"/>
  <c r="J36" i="24" s="1"/>
  <c r="W74" i="24"/>
  <c r="W36" i="24" s="1"/>
  <c r="N75" i="24"/>
  <c r="C241" i="24"/>
  <c r="S49" i="24"/>
  <c r="S11" i="24" s="1"/>
  <c r="T51" i="24"/>
  <c r="J52" i="24"/>
  <c r="S56" i="24"/>
  <c r="X59" i="24"/>
  <c r="X21" i="24" s="1"/>
  <c r="O60" i="24"/>
  <c r="R61" i="24"/>
  <c r="O62" i="24"/>
  <c r="O24" i="24" s="1"/>
  <c r="J63" i="24"/>
  <c r="J25" i="24" s="1"/>
  <c r="F64" i="24"/>
  <c r="F26" i="24" s="1"/>
  <c r="W67" i="24"/>
  <c r="W69" i="24"/>
  <c r="W31" i="24" s="1"/>
  <c r="W50" i="24"/>
  <c r="N51" i="24"/>
  <c r="W52" i="24"/>
  <c r="H53" i="24"/>
  <c r="H15" i="24" s="1"/>
  <c r="H54" i="24"/>
  <c r="H16" i="24" s="1"/>
  <c r="R54" i="24"/>
  <c r="R55" i="24"/>
  <c r="T58" i="24"/>
  <c r="S61" i="24"/>
  <c r="F65" i="24"/>
  <c r="F27" i="24" s="1"/>
  <c r="X65" i="24"/>
  <c r="X27" i="24" s="1"/>
  <c r="P71" i="24"/>
  <c r="V76" i="24"/>
  <c r="V38" i="24" s="1"/>
  <c r="C242" i="24"/>
  <c r="V51" i="24"/>
  <c r="X52" i="24"/>
  <c r="U56" i="24"/>
  <c r="V58" i="24"/>
  <c r="N59" i="24"/>
  <c r="T60" i="24"/>
  <c r="J61" i="24"/>
  <c r="U62" i="24"/>
  <c r="U24" i="24" s="1"/>
  <c r="Q63" i="24"/>
  <c r="T66" i="24"/>
  <c r="T28" i="24" s="1"/>
  <c r="O73" i="24"/>
  <c r="O35" i="24" s="1"/>
  <c r="D74" i="24"/>
  <c r="D36" i="24" s="1"/>
  <c r="Q74" i="24"/>
  <c r="Q36" i="24" s="1"/>
  <c r="F75" i="24"/>
  <c r="H57" i="24"/>
  <c r="H19" i="24" s="1"/>
  <c r="J60" i="24"/>
  <c r="J22" i="24" s="1"/>
  <c r="O66" i="24"/>
  <c r="D49" i="24"/>
  <c r="J51" i="24"/>
  <c r="J13" i="24" s="1"/>
  <c r="N52" i="24"/>
  <c r="U57" i="24"/>
  <c r="R62" i="24"/>
  <c r="R24" i="24" s="1"/>
  <c r="T63" i="24"/>
  <c r="V64" i="24"/>
  <c r="S65" i="24"/>
  <c r="P66" i="24"/>
  <c r="D67" i="24"/>
  <c r="J69" i="24"/>
  <c r="J31" i="24" s="1"/>
  <c r="R69" i="24"/>
  <c r="R31" i="24" s="1"/>
  <c r="G70" i="24"/>
  <c r="G32" i="24" s="1"/>
  <c r="N70" i="24"/>
  <c r="N32" i="24" s="1"/>
  <c r="T70" i="24"/>
  <c r="T32" i="24" s="1"/>
  <c r="C71" i="24"/>
  <c r="C33" i="24" s="1"/>
  <c r="Q71" i="24"/>
  <c r="W71" i="24"/>
  <c r="F72" i="24"/>
  <c r="F34" i="24" s="1"/>
  <c r="H44" i="24"/>
  <c r="L187" i="24"/>
  <c r="K93" i="24" s="1"/>
  <c r="K238" i="24" s="1"/>
  <c r="T72" i="24"/>
  <c r="T34" i="24" s="1"/>
  <c r="H50" i="24"/>
  <c r="H12" i="24" s="1"/>
  <c r="F52" i="24"/>
  <c r="N54" i="24"/>
  <c r="N16" i="24" s="1"/>
  <c r="N56" i="24"/>
  <c r="S58" i="24"/>
  <c r="D60" i="24"/>
  <c r="D22" i="24" s="1"/>
  <c r="W60" i="24"/>
  <c r="W64" i="24"/>
  <c r="T65" i="24"/>
  <c r="H66" i="24"/>
  <c r="H28" i="24" s="1"/>
  <c r="D69" i="24"/>
  <c r="D31" i="24" s="1"/>
  <c r="H70" i="24"/>
  <c r="H32" i="24" s="1"/>
  <c r="D71" i="24"/>
  <c r="D33" i="24" s="1"/>
  <c r="J71" i="24"/>
  <c r="J33" i="24" s="1"/>
  <c r="R71" i="24"/>
  <c r="X71" i="24"/>
  <c r="X33" i="24" s="1"/>
  <c r="N72" i="24"/>
  <c r="N34" i="24" s="1"/>
  <c r="X74" i="24"/>
  <c r="X36" i="24" s="1"/>
  <c r="V75" i="24"/>
  <c r="X76" i="24"/>
  <c r="X38" i="24" s="1"/>
  <c r="Q241" i="24"/>
  <c r="V250" i="24"/>
  <c r="R251" i="24"/>
  <c r="F44" i="24"/>
  <c r="F61" i="24"/>
  <c r="X49" i="24"/>
  <c r="X11" i="24" s="1"/>
  <c r="D51" i="24"/>
  <c r="D13" i="24" s="1"/>
  <c r="F56" i="24"/>
  <c r="F18" i="24" s="1"/>
  <c r="O57" i="24"/>
  <c r="J58" i="24"/>
  <c r="H59" i="24"/>
  <c r="H21" i="24" s="1"/>
  <c r="P64" i="24"/>
  <c r="S67" i="24"/>
  <c r="J49" i="24"/>
  <c r="J11" i="24" s="1"/>
  <c r="O59" i="24"/>
  <c r="O21" i="24" s="1"/>
  <c r="P73" i="24"/>
  <c r="P35" i="24" s="1"/>
  <c r="U50" i="24"/>
  <c r="W51" i="24"/>
  <c r="W13" i="24" s="1"/>
  <c r="C55" i="24"/>
  <c r="V55" i="24"/>
  <c r="P57" i="24"/>
  <c r="P19" i="24" s="1"/>
  <c r="D58" i="24"/>
  <c r="U59" i="24"/>
  <c r="Q60" i="24"/>
  <c r="X62" i="24"/>
  <c r="X24" i="24" s="1"/>
  <c r="N63" i="24"/>
  <c r="N65" i="24"/>
  <c r="U66" i="24"/>
  <c r="H25" i="24"/>
  <c r="D11" i="24"/>
  <c r="S38" i="24"/>
  <c r="Q38" i="24"/>
  <c r="U38" i="24"/>
  <c r="C26" i="24"/>
  <c r="O226" i="24"/>
  <c r="O49" i="24"/>
  <c r="O11" i="24" s="1"/>
  <c r="U226" i="24"/>
  <c r="U49" i="24"/>
  <c r="U11" i="24" s="1"/>
  <c r="D44" i="24"/>
  <c r="D50" i="24"/>
  <c r="D12" i="24" s="1"/>
  <c r="D227" i="24"/>
  <c r="J227" i="24"/>
  <c r="J44" i="24"/>
  <c r="J50" i="24"/>
  <c r="J12" i="24" s="1"/>
  <c r="N230" i="24"/>
  <c r="N53" i="24"/>
  <c r="N15" i="24" s="1"/>
  <c r="P231" i="24"/>
  <c r="P54" i="24"/>
  <c r="P16" i="24" s="1"/>
  <c r="V231" i="24"/>
  <c r="V54" i="24"/>
  <c r="V16" i="24" s="1"/>
  <c r="M233" i="24"/>
  <c r="M56" i="24"/>
  <c r="M18" i="24" s="1"/>
  <c r="V233" i="24"/>
  <c r="V56" i="24"/>
  <c r="R234" i="24"/>
  <c r="R57" i="24"/>
  <c r="X234" i="24"/>
  <c r="X57" i="24"/>
  <c r="X19" i="24" s="1"/>
  <c r="O235" i="24"/>
  <c r="O58" i="24"/>
  <c r="U235" i="24"/>
  <c r="U58" i="24"/>
  <c r="D236" i="24"/>
  <c r="D59" i="24"/>
  <c r="D21" i="24" s="1"/>
  <c r="J236" i="24"/>
  <c r="J59" i="24"/>
  <c r="J21" i="24" s="1"/>
  <c r="N239" i="24"/>
  <c r="N62" i="24"/>
  <c r="N24" i="24" s="1"/>
  <c r="T239" i="24"/>
  <c r="T62" i="24"/>
  <c r="T24" i="24" s="1"/>
  <c r="C240" i="24"/>
  <c r="C63" i="24"/>
  <c r="C25" i="24" s="1"/>
  <c r="P240" i="24"/>
  <c r="P63" i="24"/>
  <c r="V240" i="24"/>
  <c r="V63" i="24"/>
  <c r="M242" i="24"/>
  <c r="M65" i="24"/>
  <c r="M27" i="24" s="1"/>
  <c r="P242" i="24"/>
  <c r="P65" i="24"/>
  <c r="V65" i="24"/>
  <c r="V242" i="24"/>
  <c r="R243" i="24"/>
  <c r="R66" i="24"/>
  <c r="X243" i="24"/>
  <c r="X66" i="24"/>
  <c r="X28" i="24" s="1"/>
  <c r="O244" i="24"/>
  <c r="O67" i="24"/>
  <c r="P56" i="24"/>
  <c r="X58" i="24"/>
  <c r="X20" i="24" s="1"/>
  <c r="X67" i="24"/>
  <c r="X29" i="24" s="1"/>
  <c r="R76" i="24"/>
  <c r="R38" i="24" s="1"/>
  <c r="Q233" i="24"/>
  <c r="Q56" i="24"/>
  <c r="W233" i="24"/>
  <c r="W56" i="24"/>
  <c r="W18" i="24" s="1"/>
  <c r="F234" i="24"/>
  <c r="F57" i="24"/>
  <c r="F19" i="24" s="1"/>
  <c r="M234" i="24"/>
  <c r="M57" i="24"/>
  <c r="M19" i="24" s="1"/>
  <c r="S234" i="24"/>
  <c r="S57" i="24"/>
  <c r="S19" i="24" s="1"/>
  <c r="M90" i="24"/>
  <c r="B58" i="24"/>
  <c r="B20" i="24" s="1"/>
  <c r="H235" i="24"/>
  <c r="H58" i="24"/>
  <c r="H20" i="24" s="1"/>
  <c r="N241" i="24"/>
  <c r="N64" i="24"/>
  <c r="T241" i="24"/>
  <c r="T64" i="24"/>
  <c r="Q242" i="24"/>
  <c r="Q65" i="24"/>
  <c r="W242" i="24"/>
  <c r="W65" i="24"/>
  <c r="F243" i="24"/>
  <c r="F66" i="24"/>
  <c r="F28" i="24" s="1"/>
  <c r="M243" i="24"/>
  <c r="M66" i="24"/>
  <c r="M28" i="24" s="1"/>
  <c r="M99" i="24"/>
  <c r="B67" i="24"/>
  <c r="B29" i="24" s="1"/>
  <c r="H244" i="24"/>
  <c r="H67" i="24"/>
  <c r="H29" i="24" s="1"/>
  <c r="R249" i="24"/>
  <c r="R72" i="24"/>
  <c r="R34" i="24" s="1"/>
  <c r="X249" i="24"/>
  <c r="X72" i="24"/>
  <c r="X34" i="24" s="1"/>
  <c r="N250" i="24"/>
  <c r="N73" i="24"/>
  <c r="N35" i="24" s="1"/>
  <c r="T250" i="24"/>
  <c r="T73" i="24"/>
  <c r="T35" i="24" s="1"/>
  <c r="C251" i="24"/>
  <c r="C74" i="24"/>
  <c r="C36" i="24" s="1"/>
  <c r="P251" i="24"/>
  <c r="P74" i="24"/>
  <c r="P36" i="24" s="1"/>
  <c r="V251" i="24"/>
  <c r="V74" i="24"/>
  <c r="V36" i="24" s="1"/>
  <c r="K175" i="24"/>
  <c r="L175" i="24" s="1"/>
  <c r="K81" i="24" s="1"/>
  <c r="K226" i="24" s="1"/>
  <c r="B112" i="24"/>
  <c r="K177" i="24"/>
  <c r="L177" i="24" s="1"/>
  <c r="K83" i="24" s="1"/>
  <c r="K228" i="24" s="1"/>
  <c r="B114" i="24"/>
  <c r="K183" i="24"/>
  <c r="L183" i="24" s="1"/>
  <c r="K89" i="24" s="1"/>
  <c r="K234" i="24" s="1"/>
  <c r="B120" i="24"/>
  <c r="K189" i="24"/>
  <c r="L189" i="24" s="1"/>
  <c r="K95" i="24" s="1"/>
  <c r="B126" i="24"/>
  <c r="K191" i="24"/>
  <c r="L191" i="24" s="1"/>
  <c r="B128" i="24"/>
  <c r="K197" i="24"/>
  <c r="L197" i="24" s="1"/>
  <c r="K103" i="24" s="1"/>
  <c r="B134" i="24"/>
  <c r="N226" i="24"/>
  <c r="S231" i="24"/>
  <c r="S243" i="24"/>
  <c r="C38" i="24"/>
  <c r="T49" i="24"/>
  <c r="T11" i="24" s="1"/>
  <c r="P50" i="24"/>
  <c r="V50" i="24"/>
  <c r="T52" i="24"/>
  <c r="C56" i="24"/>
  <c r="C18" i="24" s="1"/>
  <c r="R58" i="24"/>
  <c r="M59" i="24"/>
  <c r="M21" i="24" s="1"/>
  <c r="C66" i="24"/>
  <c r="C28" i="24" s="1"/>
  <c r="V66" i="24"/>
  <c r="V28" i="24" s="1"/>
  <c r="R67" i="24"/>
  <c r="O232" i="24"/>
  <c r="O55" i="24"/>
  <c r="U55" i="24"/>
  <c r="U232" i="24"/>
  <c r="D233" i="24"/>
  <c r="D56" i="24"/>
  <c r="D18" i="24" s="1"/>
  <c r="J233" i="24"/>
  <c r="J56" i="24"/>
  <c r="J18" i="24" s="1"/>
  <c r="P239" i="24"/>
  <c r="P62" i="24"/>
  <c r="P24" i="24" s="1"/>
  <c r="V239" i="24"/>
  <c r="V62" i="24"/>
  <c r="V24" i="24" s="1"/>
  <c r="E240" i="24"/>
  <c r="E63" i="24"/>
  <c r="E25" i="24" s="1"/>
  <c r="R240" i="24"/>
  <c r="R63" i="24"/>
  <c r="X240" i="24"/>
  <c r="X63" i="24"/>
  <c r="X25" i="24" s="1"/>
  <c r="O241" i="24"/>
  <c r="O64" i="24"/>
  <c r="U241" i="24"/>
  <c r="U64" i="24"/>
  <c r="D242" i="24"/>
  <c r="D65" i="24"/>
  <c r="D27" i="24" s="1"/>
  <c r="J242" i="24"/>
  <c r="J65" i="24"/>
  <c r="J27" i="24" s="1"/>
  <c r="M248" i="24"/>
  <c r="M71" i="24"/>
  <c r="M33" i="24" s="1"/>
  <c r="B119" i="24"/>
  <c r="L186" i="24"/>
  <c r="K92" i="24" s="1"/>
  <c r="K60" i="24" s="1"/>
  <c r="K22" i="24" s="1"/>
  <c r="L188" i="24"/>
  <c r="M245" i="24"/>
  <c r="M251" i="24"/>
  <c r="H31" i="24"/>
  <c r="F231" i="24"/>
  <c r="F54" i="24"/>
  <c r="F16" i="24" s="1"/>
  <c r="M231" i="24"/>
  <c r="M54" i="24"/>
  <c r="M16" i="24" s="1"/>
  <c r="M87" i="24"/>
  <c r="B55" i="24"/>
  <c r="B17" i="24" s="1"/>
  <c r="H232" i="24"/>
  <c r="H55" i="24"/>
  <c r="N238" i="24"/>
  <c r="N61" i="24"/>
  <c r="T238" i="24"/>
  <c r="T61" i="24"/>
  <c r="C239" i="24"/>
  <c r="C62" i="24"/>
  <c r="C24" i="24" s="1"/>
  <c r="Q239" i="24"/>
  <c r="Q62" i="24"/>
  <c r="Q24" i="24" s="1"/>
  <c r="W239" i="24"/>
  <c r="W62" i="24"/>
  <c r="W24" i="24" s="1"/>
  <c r="F240" i="24"/>
  <c r="F63" i="24"/>
  <c r="F25" i="24" s="1"/>
  <c r="M240" i="24"/>
  <c r="M63" i="24"/>
  <c r="M25" i="24" s="1"/>
  <c r="S240" i="24"/>
  <c r="S63" i="24"/>
  <c r="M96" i="24"/>
  <c r="B64" i="24"/>
  <c r="B26" i="24" s="1"/>
  <c r="H241" i="24"/>
  <c r="H64" i="24"/>
  <c r="H26" i="24" s="1"/>
  <c r="O75" i="24"/>
  <c r="O252" i="24"/>
  <c r="U252" i="24"/>
  <c r="U75" i="24"/>
  <c r="D253" i="24"/>
  <c r="D76" i="24"/>
  <c r="D38" i="24" s="1"/>
  <c r="L182" i="24"/>
  <c r="L200" i="24"/>
  <c r="L185" i="24"/>
  <c r="K91" i="24" s="1"/>
  <c r="K236" i="24" s="1"/>
  <c r="V236" i="24"/>
  <c r="O229" i="24"/>
  <c r="O52" i="24"/>
  <c r="U229" i="24"/>
  <c r="U52" i="24"/>
  <c r="D230" i="24"/>
  <c r="D53" i="24"/>
  <c r="D15" i="24" s="1"/>
  <c r="J230" i="24"/>
  <c r="J53" i="24"/>
  <c r="J15" i="24" s="1"/>
  <c r="P236" i="24"/>
  <c r="P59" i="24"/>
  <c r="P21" i="24" s="1"/>
  <c r="R237" i="24"/>
  <c r="R60" i="24"/>
  <c r="X237" i="24"/>
  <c r="X60" i="24"/>
  <c r="X22" i="24" s="1"/>
  <c r="O238" i="24"/>
  <c r="O61" i="24"/>
  <c r="U61" i="24"/>
  <c r="U238" i="24"/>
  <c r="D239" i="24"/>
  <c r="D62" i="24"/>
  <c r="D24" i="24" s="1"/>
  <c r="J239" i="24"/>
  <c r="J62" i="24"/>
  <c r="J24" i="24" s="1"/>
  <c r="V245" i="24"/>
  <c r="V68" i="24"/>
  <c r="V30" i="24" s="1"/>
  <c r="O249" i="24"/>
  <c r="O72" i="24"/>
  <c r="O34" i="24" s="1"/>
  <c r="U249" i="24"/>
  <c r="U72" i="24"/>
  <c r="U34" i="24" s="1"/>
  <c r="D250" i="24"/>
  <c r="D73" i="24"/>
  <c r="D35" i="24" s="1"/>
  <c r="J250" i="24"/>
  <c r="J73" i="24"/>
  <c r="J35" i="24" s="1"/>
  <c r="Q250" i="24"/>
  <c r="Q73" i="24"/>
  <c r="Q35" i="24" s="1"/>
  <c r="W250" i="24"/>
  <c r="W73" i="24"/>
  <c r="W35" i="24" s="1"/>
  <c r="F251" i="24"/>
  <c r="F74" i="24"/>
  <c r="F36" i="24" s="1"/>
  <c r="S74" i="24"/>
  <c r="S36" i="24" s="1"/>
  <c r="S251" i="24"/>
  <c r="M107" i="24"/>
  <c r="B75" i="24"/>
  <c r="B37" i="24" s="1"/>
  <c r="H252" i="24"/>
  <c r="H75" i="24"/>
  <c r="K176" i="24"/>
  <c r="L176" i="24" s="1"/>
  <c r="K82" i="24" s="1"/>
  <c r="K227" i="24" s="1"/>
  <c r="B113" i="24"/>
  <c r="B121" i="24"/>
  <c r="K184" i="24"/>
  <c r="L184" i="24" s="1"/>
  <c r="K90" i="24" s="1"/>
  <c r="K235" i="24" s="1"/>
  <c r="B127" i="24"/>
  <c r="K190" i="24"/>
  <c r="L190" i="24" s="1"/>
  <c r="B133" i="24"/>
  <c r="K196" i="24"/>
  <c r="L196" i="24" s="1"/>
  <c r="K198" i="24"/>
  <c r="L198" i="24" s="1"/>
  <c r="K104" i="24" s="1"/>
  <c r="K249" i="24" s="1"/>
  <c r="B135" i="24"/>
  <c r="L192" i="24"/>
  <c r="M50" i="24"/>
  <c r="M12" i="24" s="1"/>
  <c r="X51" i="24"/>
  <c r="X13" i="24" s="1"/>
  <c r="V57" i="24"/>
  <c r="V19" i="24" s="1"/>
  <c r="P75" i="24"/>
  <c r="F228" i="24"/>
  <c r="F51" i="24"/>
  <c r="F13" i="24" s="1"/>
  <c r="M228" i="24"/>
  <c r="M51" i="24"/>
  <c r="M13" i="24" s="1"/>
  <c r="S228" i="24"/>
  <c r="S51" i="24"/>
  <c r="M84" i="24"/>
  <c r="B52" i="24"/>
  <c r="B14" i="24" s="1"/>
  <c r="H229" i="24"/>
  <c r="H52" i="24"/>
  <c r="Q236" i="24"/>
  <c r="Q59" i="24"/>
  <c r="Q21" i="24" s="1"/>
  <c r="W236" i="24"/>
  <c r="W59" i="24"/>
  <c r="W21" i="24" s="1"/>
  <c r="F237" i="24"/>
  <c r="F60" i="24"/>
  <c r="F22" i="24" s="1"/>
  <c r="M237" i="24"/>
  <c r="M60" i="24"/>
  <c r="M22" i="24" s="1"/>
  <c r="M93" i="24"/>
  <c r="B61" i="24"/>
  <c r="B23" i="24" s="1"/>
  <c r="H238" i="24"/>
  <c r="H61" i="24"/>
  <c r="N244" i="24"/>
  <c r="N67" i="24"/>
  <c r="T244" i="24"/>
  <c r="T67" i="24"/>
  <c r="L181" i="24"/>
  <c r="L193" i="24"/>
  <c r="K99" i="24" s="1"/>
  <c r="K244" i="24" s="1"/>
  <c r="L195" i="24"/>
  <c r="L201" i="24"/>
  <c r="C107" i="24" s="1"/>
  <c r="C252" i="24" s="1"/>
  <c r="S237" i="24"/>
  <c r="L199" i="24"/>
  <c r="E105" i="24" s="1"/>
  <c r="E250" i="24" s="1"/>
  <c r="L179" i="24"/>
  <c r="B123" i="24"/>
  <c r="Q253" i="24"/>
  <c r="J76" i="24"/>
  <c r="J38" i="24" s="1"/>
  <c r="W76" i="24"/>
  <c r="W38" i="24" s="1"/>
  <c r="I202" i="24"/>
  <c r="L202" i="24" s="1"/>
  <c r="B139" i="24"/>
  <c r="I178" i="24"/>
  <c r="L178" i="24" s="1"/>
  <c r="K84" i="24" s="1"/>
  <c r="K229" i="24" s="1"/>
  <c r="V55" i="21"/>
  <c r="V46" i="21"/>
  <c r="V69" i="21"/>
  <c r="V34" i="21" s="1"/>
  <c r="R50" i="21"/>
  <c r="R55" i="21"/>
  <c r="N54" i="21"/>
  <c r="N19" i="21" s="1"/>
  <c r="N66" i="21"/>
  <c r="N31" i="21" s="1"/>
  <c r="N60" i="21"/>
  <c r="N70" i="21"/>
  <c r="N35" i="21" s="1"/>
  <c r="N63" i="21"/>
  <c r="N28" i="21" s="1"/>
  <c r="P70" i="21"/>
  <c r="P35" i="21" s="1"/>
  <c r="O46" i="21"/>
  <c r="N57" i="21"/>
  <c r="N22" i="21" s="1"/>
  <c r="N65" i="21"/>
  <c r="U46" i="21"/>
  <c r="N48" i="21"/>
  <c r="N51" i="21"/>
  <c r="N16" i="21" s="1"/>
  <c r="N69" i="21"/>
  <c r="N34" i="21" s="1"/>
  <c r="F16" i="21"/>
  <c r="N15" i="21"/>
  <c r="F27" i="21"/>
  <c r="J18" i="21"/>
  <c r="D18" i="21"/>
  <c r="H17" i="21"/>
  <c r="F22" i="21"/>
  <c r="F34" i="21"/>
  <c r="J41" i="21"/>
  <c r="N209" i="21"/>
  <c r="N46" i="21"/>
  <c r="T209" i="21"/>
  <c r="T46" i="21"/>
  <c r="C47" i="21"/>
  <c r="C12" i="21" s="1"/>
  <c r="C210" i="21"/>
  <c r="M77" i="21"/>
  <c r="B48" i="21"/>
  <c r="B13" i="21" s="1"/>
  <c r="D214" i="21"/>
  <c r="D51" i="21"/>
  <c r="D16" i="21" s="1"/>
  <c r="F219" i="21"/>
  <c r="F56" i="21"/>
  <c r="F21" i="21" s="1"/>
  <c r="J223" i="21"/>
  <c r="J60" i="21"/>
  <c r="B62" i="21"/>
  <c r="B27" i="21" s="1"/>
  <c r="M91" i="21"/>
  <c r="V226" i="21"/>
  <c r="V63" i="21"/>
  <c r="V28" i="21" s="1"/>
  <c r="M231" i="21"/>
  <c r="M68" i="21"/>
  <c r="M33" i="21" s="1"/>
  <c r="F67" i="21"/>
  <c r="F32" i="21" s="1"/>
  <c r="F230" i="21"/>
  <c r="H22" i="21"/>
  <c r="M49" i="21"/>
  <c r="M14" i="21" s="1"/>
  <c r="M212" i="21"/>
  <c r="F192" i="21"/>
  <c r="X97" i="21"/>
  <c r="K97" i="21"/>
  <c r="E97" i="21"/>
  <c r="Q97" i="21"/>
  <c r="I97" i="21"/>
  <c r="M183" i="21"/>
  <c r="P97" i="21"/>
  <c r="G97" i="21"/>
  <c r="D224" i="21"/>
  <c r="D61" i="21"/>
  <c r="D26" i="21" s="1"/>
  <c r="N210" i="21"/>
  <c r="N47" i="21"/>
  <c r="N12" i="21" s="1"/>
  <c r="P214" i="21"/>
  <c r="P51" i="21"/>
  <c r="P16" i="21" s="1"/>
  <c r="J217" i="21"/>
  <c r="J54" i="21"/>
  <c r="J19" i="21" s="1"/>
  <c r="H226" i="21"/>
  <c r="H63" i="21"/>
  <c r="H28" i="21" s="1"/>
  <c r="D17" i="21"/>
  <c r="C35" i="21"/>
  <c r="F35" i="21"/>
  <c r="Q209" i="21"/>
  <c r="Q46" i="21"/>
  <c r="W209" i="21"/>
  <c r="W46" i="21"/>
  <c r="F210" i="21"/>
  <c r="F47" i="21"/>
  <c r="F12" i="21" s="1"/>
  <c r="F41" i="21"/>
  <c r="F213" i="21"/>
  <c r="F50" i="21"/>
  <c r="F15" i="21" s="1"/>
  <c r="H214" i="21"/>
  <c r="H41" i="21"/>
  <c r="H51" i="21"/>
  <c r="H16" i="21" s="1"/>
  <c r="N219" i="21"/>
  <c r="N56" i="21"/>
  <c r="T219" i="21"/>
  <c r="T56" i="21"/>
  <c r="D220" i="21"/>
  <c r="D57" i="21"/>
  <c r="D22" i="21" s="1"/>
  <c r="M227" i="21"/>
  <c r="M64" i="21"/>
  <c r="M29" i="21" s="1"/>
  <c r="J229" i="21"/>
  <c r="J66" i="21"/>
  <c r="J31" i="21" s="1"/>
  <c r="E227" i="21"/>
  <c r="E64" i="21"/>
  <c r="E29" i="21" s="1"/>
  <c r="D12" i="21"/>
  <c r="D35" i="21"/>
  <c r="D41" i="21"/>
  <c r="D209" i="21"/>
  <c r="D46" i="21"/>
  <c r="D11" i="21" s="1"/>
  <c r="J221" i="21"/>
  <c r="J58" i="21"/>
  <c r="J23" i="21" s="1"/>
  <c r="F212" i="21"/>
  <c r="F49" i="21"/>
  <c r="F14" i="21" s="1"/>
  <c r="N212" i="21"/>
  <c r="N49" i="21"/>
  <c r="N14" i="21" s="1"/>
  <c r="E214" i="21"/>
  <c r="E51" i="21"/>
  <c r="E16" i="21" s="1"/>
  <c r="M82" i="21"/>
  <c r="D217" i="21"/>
  <c r="D54" i="21"/>
  <c r="D19" i="21" s="1"/>
  <c r="E220" i="21"/>
  <c r="E57" i="21"/>
  <c r="E22" i="21" s="1"/>
  <c r="M88" i="21"/>
  <c r="D223" i="21"/>
  <c r="D60" i="21"/>
  <c r="M224" i="21"/>
  <c r="M61" i="21"/>
  <c r="M26" i="21" s="1"/>
  <c r="Q226" i="21"/>
  <c r="Q63" i="21"/>
  <c r="Q28" i="21" s="1"/>
  <c r="W226" i="21"/>
  <c r="W63" i="21"/>
  <c r="W28" i="21" s="1"/>
  <c r="F227" i="21"/>
  <c r="F64" i="21"/>
  <c r="F29" i="21" s="1"/>
  <c r="N227" i="21"/>
  <c r="N64" i="21"/>
  <c r="N29" i="21" s="1"/>
  <c r="K162" i="21"/>
  <c r="L162" i="21" s="1"/>
  <c r="W76" i="21" s="1"/>
  <c r="W210" i="21" s="1"/>
  <c r="B104" i="21"/>
  <c r="B106" i="21"/>
  <c r="K164" i="21"/>
  <c r="L164" i="21" s="1"/>
  <c r="B112" i="21"/>
  <c r="K170" i="21"/>
  <c r="L170" i="21" s="1"/>
  <c r="B114" i="21"/>
  <c r="K172" i="21"/>
  <c r="B118" i="21"/>
  <c r="K176" i="21"/>
  <c r="L176" i="21" s="1"/>
  <c r="K180" i="21"/>
  <c r="L180" i="21" s="1"/>
  <c r="R94" i="21" s="1"/>
  <c r="B122" i="21"/>
  <c r="B124" i="21"/>
  <c r="K182" i="21"/>
  <c r="T35" i="21"/>
  <c r="M50" i="21"/>
  <c r="M15" i="21" s="1"/>
  <c r="M65" i="21"/>
  <c r="M30" i="21" s="1"/>
  <c r="J70" i="21"/>
  <c r="J35" i="21" s="1"/>
  <c r="Q70" i="21"/>
  <c r="Q35" i="21" s="1"/>
  <c r="F209" i="21"/>
  <c r="F46" i="21"/>
  <c r="F11" i="21" s="1"/>
  <c r="M209" i="21"/>
  <c r="M46" i="21"/>
  <c r="M11" i="21" s="1"/>
  <c r="S209" i="21"/>
  <c r="S46" i="21"/>
  <c r="H210" i="21"/>
  <c r="H47" i="21"/>
  <c r="H12" i="21" s="1"/>
  <c r="H213" i="21"/>
  <c r="H50" i="21"/>
  <c r="H15" i="21" s="1"/>
  <c r="H219" i="21"/>
  <c r="H56" i="21"/>
  <c r="H21" i="21" s="1"/>
  <c r="P219" i="21"/>
  <c r="P56" i="21"/>
  <c r="V56" i="21"/>
  <c r="V219" i="21"/>
  <c r="M221" i="21"/>
  <c r="M58" i="21"/>
  <c r="M23" i="21" s="1"/>
  <c r="F224" i="21"/>
  <c r="F61" i="21"/>
  <c r="F26" i="21" s="1"/>
  <c r="N224" i="21"/>
  <c r="N61" i="21"/>
  <c r="N26" i="21" s="1"/>
  <c r="J226" i="21"/>
  <c r="J63" i="21"/>
  <c r="J28" i="21" s="1"/>
  <c r="R226" i="21"/>
  <c r="R63" i="21"/>
  <c r="R28" i="21" s="1"/>
  <c r="D229" i="21"/>
  <c r="D66" i="21"/>
  <c r="D31" i="21" s="1"/>
  <c r="B110" i="21"/>
  <c r="L165" i="21"/>
  <c r="L185" i="21"/>
  <c r="U99" i="21" s="1"/>
  <c r="M215" i="21"/>
  <c r="M52" i="21"/>
  <c r="M17" i="21" s="1"/>
  <c r="M218" i="21"/>
  <c r="M55" i="21"/>
  <c r="M20" i="21" s="1"/>
  <c r="N221" i="21"/>
  <c r="N58" i="21"/>
  <c r="N23" i="21" s="1"/>
  <c r="D226" i="21"/>
  <c r="D63" i="21"/>
  <c r="D28" i="21" s="1"/>
  <c r="J232" i="21"/>
  <c r="J69" i="21"/>
  <c r="J34" i="21" s="1"/>
  <c r="L167" i="21"/>
  <c r="R81" i="21" s="1"/>
  <c r="R215" i="21" s="1"/>
  <c r="B60" i="21"/>
  <c r="B25" i="21" s="1"/>
  <c r="M60" i="21"/>
  <c r="M25" i="21" s="1"/>
  <c r="J211" i="21"/>
  <c r="J48" i="21"/>
  <c r="F215" i="21"/>
  <c r="F52" i="21"/>
  <c r="F17" i="21" s="1"/>
  <c r="N215" i="21"/>
  <c r="N52" i="21"/>
  <c r="N17" i="21" s="1"/>
  <c r="H216" i="21"/>
  <c r="H53" i="21"/>
  <c r="H18" i="21" s="1"/>
  <c r="F218" i="21"/>
  <c r="F55" i="21"/>
  <c r="F20" i="21" s="1"/>
  <c r="N218" i="21"/>
  <c r="N55" i="21"/>
  <c r="H222" i="21"/>
  <c r="H59" i="21"/>
  <c r="H24" i="21" s="1"/>
  <c r="M230" i="21"/>
  <c r="M67" i="21"/>
  <c r="M32" i="21" s="1"/>
  <c r="K161" i="21"/>
  <c r="L161" i="21" s="1"/>
  <c r="B103" i="21"/>
  <c r="K163" i="21"/>
  <c r="L163" i="21" s="1"/>
  <c r="C77" i="21" s="1"/>
  <c r="C211" i="21" s="1"/>
  <c r="B105" i="21"/>
  <c r="K169" i="21"/>
  <c r="B111" i="21"/>
  <c r="K171" i="21"/>
  <c r="L171" i="21" s="1"/>
  <c r="B113" i="21"/>
  <c r="B117" i="21"/>
  <c r="K175" i="21"/>
  <c r="L175" i="21" s="1"/>
  <c r="W89" i="21" s="1"/>
  <c r="W223" i="21" s="1"/>
  <c r="K179" i="21"/>
  <c r="L179" i="21" s="1"/>
  <c r="B121" i="21"/>
  <c r="B123" i="21"/>
  <c r="K181" i="21"/>
  <c r="F221" i="21"/>
  <c r="N62" i="21"/>
  <c r="D211" i="21"/>
  <c r="D48" i="21"/>
  <c r="J214" i="21"/>
  <c r="J51" i="21"/>
  <c r="J16" i="21" s="1"/>
  <c r="M85" i="21"/>
  <c r="J220" i="21"/>
  <c r="J57" i="21"/>
  <c r="J22" i="21" s="1"/>
  <c r="H225" i="21"/>
  <c r="H62" i="21"/>
  <c r="H27" i="21" s="1"/>
  <c r="V225" i="21"/>
  <c r="V62" i="21"/>
  <c r="N230" i="21"/>
  <c r="N67" i="21"/>
  <c r="D232" i="21"/>
  <c r="D69" i="21"/>
  <c r="D34" i="21" s="1"/>
  <c r="L168" i="21"/>
  <c r="R82" i="21" s="1"/>
  <c r="L182" i="21"/>
  <c r="L166" i="21"/>
  <c r="L169" i="21"/>
  <c r="R83" i="21" s="1"/>
  <c r="R217" i="21" s="1"/>
  <c r="L173" i="21"/>
  <c r="R87" i="21" s="1"/>
  <c r="R221" i="21" s="1"/>
  <c r="L177" i="21"/>
  <c r="L181" i="21"/>
  <c r="C95" i="21" s="1"/>
  <c r="L172" i="21"/>
  <c r="L178" i="21"/>
  <c r="C92" i="21" s="1"/>
  <c r="L184" i="21"/>
  <c r="R98" i="21" s="1"/>
  <c r="R69" i="21" s="1"/>
  <c r="R34" i="21" s="1"/>
  <c r="F46" i="17"/>
  <c r="E46" i="17"/>
  <c r="F282" i="17"/>
  <c r="E282" i="17"/>
  <c r="F26" i="17"/>
  <c r="E26" i="17"/>
  <c r="E6" i="17"/>
  <c r="F6" i="17"/>
  <c r="D211" i="17"/>
  <c r="C211" i="17"/>
  <c r="F242" i="17"/>
  <c r="E242" i="17"/>
  <c r="F250" i="17"/>
  <c r="E250" i="17"/>
  <c r="F278" i="17"/>
  <c r="E278" i="17"/>
  <c r="D64" i="17"/>
  <c r="C64" i="17"/>
  <c r="D96" i="17"/>
  <c r="C96" i="17"/>
  <c r="E188" i="17"/>
  <c r="F23" i="17"/>
  <c r="F61" i="17"/>
  <c r="F93" i="17"/>
  <c r="F109" i="17"/>
  <c r="F180" i="17"/>
  <c r="E180" i="17"/>
  <c r="C198" i="17"/>
  <c r="D198" i="17"/>
  <c r="E200" i="17"/>
  <c r="F246" i="17"/>
  <c r="F260" i="17"/>
  <c r="E262" i="17"/>
  <c r="F276" i="17"/>
  <c r="E276" i="17"/>
  <c r="F311" i="17"/>
  <c r="E311" i="17"/>
  <c r="F316" i="17"/>
  <c r="D362" i="17"/>
  <c r="C362" i="17"/>
  <c r="D259" i="17"/>
  <c r="C259" i="17"/>
  <c r="E135" i="17"/>
  <c r="E150" i="17"/>
  <c r="F318" i="17"/>
  <c r="E318" i="17"/>
  <c r="F255" i="17"/>
  <c r="F239" i="17"/>
  <c r="F223" i="17"/>
  <c r="F207" i="17"/>
  <c r="F313" i="17"/>
  <c r="F281" i="17"/>
  <c r="F231" i="17"/>
  <c r="F361" i="17"/>
  <c r="F345" i="17"/>
  <c r="F273" i="17"/>
  <c r="F271" i="17"/>
  <c r="F249" i="17"/>
  <c r="F160" i="17"/>
  <c r="F341" i="17"/>
  <c r="F329" i="17"/>
  <c r="F243" i="17"/>
  <c r="F187" i="17"/>
  <c r="F175" i="17"/>
  <c r="F327" i="17"/>
  <c r="F321" i="17"/>
  <c r="F192" i="17"/>
  <c r="F227" i="17"/>
  <c r="F116" i="17"/>
  <c r="F289" i="17"/>
  <c r="E50" i="17"/>
  <c r="F184" i="17"/>
  <c r="F70" i="17"/>
  <c r="F75" i="17"/>
  <c r="F113" i="17"/>
  <c r="E113" i="17"/>
  <c r="F119" i="17"/>
  <c r="F130" i="17"/>
  <c r="F32" i="17"/>
  <c r="F49" i="17"/>
  <c r="D112" i="17"/>
  <c r="C112" i="17"/>
  <c r="F224" i="17"/>
  <c r="E224" i="17"/>
  <c r="F290" i="17"/>
  <c r="E290" i="17"/>
  <c r="E38" i="17"/>
  <c r="D80" i="17"/>
  <c r="C80" i="17"/>
  <c r="D148" i="17"/>
  <c r="C148" i="17"/>
  <c r="C194" i="17"/>
  <c r="D194" i="17"/>
  <c r="D288" i="17"/>
  <c r="C288" i="17"/>
  <c r="D330" i="17"/>
  <c r="C330" i="17"/>
  <c r="F25" i="17"/>
  <c r="F77" i="17"/>
  <c r="E82" i="17"/>
  <c r="E107" i="17"/>
  <c r="F126" i="17"/>
  <c r="F158" i="17"/>
  <c r="F54" i="17"/>
  <c r="F59" i="17"/>
  <c r="D84" i="17"/>
  <c r="C84" i="17"/>
  <c r="D100" i="17"/>
  <c r="C100" i="17"/>
  <c r="D124" i="17"/>
  <c r="C124" i="17"/>
  <c r="F253" i="17"/>
  <c r="F274" i="17"/>
  <c r="E274" i="17"/>
  <c r="F10" i="17"/>
  <c r="F15" i="17"/>
  <c r="F81" i="17"/>
  <c r="F168" i="17"/>
  <c r="D240" i="17"/>
  <c r="C240" i="17"/>
  <c r="F270" i="17"/>
  <c r="E270" i="17"/>
  <c r="F295" i="17"/>
  <c r="F305" i="17"/>
  <c r="F366" i="17"/>
  <c r="E366" i="17"/>
  <c r="C6" i="17"/>
  <c r="F7" i="17"/>
  <c r="F12" i="17"/>
  <c r="F27" i="17"/>
  <c r="F58" i="17"/>
  <c r="F63" i="17"/>
  <c r="D67" i="17"/>
  <c r="D83" i="17"/>
  <c r="C88" i="17"/>
  <c r="D88" i="17"/>
  <c r="F123" i="17"/>
  <c r="D132" i="17"/>
  <c r="C132" i="17"/>
  <c r="F138" i="17"/>
  <c r="E168" i="17"/>
  <c r="D208" i="17"/>
  <c r="C208" i="17"/>
  <c r="D238" i="17"/>
  <c r="C238" i="17"/>
  <c r="C282" i="17"/>
  <c r="D301" i="17"/>
  <c r="C301" i="17"/>
  <c r="F303" i="17"/>
  <c r="F324" i="17"/>
  <c r="E324" i="17"/>
  <c r="D342" i="17"/>
  <c r="C342" i="17"/>
  <c r="D348" i="17"/>
  <c r="C348" i="17"/>
  <c r="D355" i="17"/>
  <c r="C355" i="17"/>
  <c r="D118" i="17"/>
  <c r="C118" i="17"/>
  <c r="F137" i="17"/>
  <c r="E137" i="17"/>
  <c r="F299" i="17"/>
  <c r="E299" i="17"/>
  <c r="D343" i="17"/>
  <c r="C343" i="17"/>
  <c r="F30" i="17"/>
  <c r="E35" i="17"/>
  <c r="E91" i="17"/>
  <c r="E98" i="17"/>
  <c r="F145" i="17"/>
  <c r="E145" i="17"/>
  <c r="F20" i="17"/>
  <c r="F37" i="17"/>
  <c r="F147" i="17"/>
  <c r="D156" i="17"/>
  <c r="C156" i="17"/>
  <c r="E158" i="17"/>
  <c r="F174" i="17"/>
  <c r="D237" i="17"/>
  <c r="C237" i="17"/>
  <c r="E316" i="17"/>
  <c r="F373" i="17"/>
  <c r="E54" i="17"/>
  <c r="E70" i="17"/>
  <c r="F97" i="17"/>
  <c r="E111" i="17"/>
  <c r="F153" i="17"/>
  <c r="E153" i="17"/>
  <c r="F191" i="17"/>
  <c r="F205" i="17"/>
  <c r="E205" i="17"/>
  <c r="D218" i="17"/>
  <c r="C218" i="17"/>
  <c r="F284" i="17"/>
  <c r="F357" i="17"/>
  <c r="D19" i="17"/>
  <c r="F29" i="17"/>
  <c r="F44" i="17"/>
  <c r="D51" i="17"/>
  <c r="F74" i="17"/>
  <c r="F79" i="17"/>
  <c r="F90" i="17"/>
  <c r="D104" i="17"/>
  <c r="C104" i="17"/>
  <c r="D121" i="17"/>
  <c r="C121" i="17"/>
  <c r="E151" i="17"/>
  <c r="C166" i="17"/>
  <c r="D166" i="17"/>
  <c r="F185" i="17"/>
  <c r="E185" i="17"/>
  <c r="D14" i="17"/>
  <c r="F24" i="17"/>
  <c r="C26" i="17"/>
  <c r="C36" i="17"/>
  <c r="F39" i="17"/>
  <c r="F41" i="17"/>
  <c r="F69" i="17"/>
  <c r="F85" i="17"/>
  <c r="E90" i="17"/>
  <c r="F101" i="17"/>
  <c r="D114" i="17"/>
  <c r="E123" i="17"/>
  <c r="D127" i="17"/>
  <c r="F129" i="17"/>
  <c r="E129" i="17"/>
  <c r="F142" i="17"/>
  <c r="D159" i="17"/>
  <c r="D171" i="17"/>
  <c r="F213" i="17"/>
  <c r="E213" i="17"/>
  <c r="E217" i="17"/>
  <c r="C228" i="17"/>
  <c r="D228" i="17"/>
  <c r="F236" i="17"/>
  <c r="F258" i="17"/>
  <c r="E258" i="17"/>
  <c r="F322" i="17"/>
  <c r="E322" i="17"/>
  <c r="F353" i="17"/>
  <c r="F186" i="17"/>
  <c r="E186" i="17"/>
  <c r="D209" i="17"/>
  <c r="C209" i="17"/>
  <c r="F248" i="17"/>
  <c r="E248" i="17"/>
  <c r="F229" i="17"/>
  <c r="E229" i="17"/>
  <c r="E18" i="17"/>
  <c r="F40" i="17"/>
  <c r="E66" i="17"/>
  <c r="C169" i="17"/>
  <c r="D169" i="17"/>
  <c r="F5" i="17"/>
  <c r="E5" i="17"/>
  <c r="E30" i="17"/>
  <c r="F42" i="17"/>
  <c r="E47" i="17"/>
  <c r="D52" i="17"/>
  <c r="C52" i="17"/>
  <c r="D68" i="17"/>
  <c r="C68" i="17"/>
  <c r="F86" i="17"/>
  <c r="F102" i="17"/>
  <c r="F117" i="17"/>
  <c r="E143" i="17"/>
  <c r="F172" i="17"/>
  <c r="F178" i="17"/>
  <c r="E260" i="17"/>
  <c r="F286" i="17"/>
  <c r="E286" i="17"/>
  <c r="F17" i="17"/>
  <c r="F22" i="17"/>
  <c r="F65" i="17"/>
  <c r="E95" i="17"/>
  <c r="E102" i="17"/>
  <c r="D115" i="17"/>
  <c r="C115" i="17"/>
  <c r="F134" i="17"/>
  <c r="C162" i="17"/>
  <c r="D162" i="17"/>
  <c r="F176" i="17"/>
  <c r="E178" i="17"/>
  <c r="F193" i="17"/>
  <c r="F197" i="17"/>
  <c r="F203" i="17"/>
  <c r="D267" i="17"/>
  <c r="C267" i="17"/>
  <c r="D272" i="17"/>
  <c r="C272" i="17"/>
  <c r="F314" i="17"/>
  <c r="E314" i="17"/>
  <c r="F9" i="17"/>
  <c r="E22" i="17"/>
  <c r="F34" i="17"/>
  <c r="C46" i="17"/>
  <c r="D56" i="17"/>
  <c r="C56" i="17"/>
  <c r="D72" i="17"/>
  <c r="C72" i="17"/>
  <c r="D99" i="17"/>
  <c r="F106" i="17"/>
  <c r="F155" i="17"/>
  <c r="D181" i="17"/>
  <c r="E183" i="17"/>
  <c r="F183" i="17"/>
  <c r="D189" i="17"/>
  <c r="C189" i="17"/>
  <c r="E193" i="17"/>
  <c r="E9" i="17"/>
  <c r="D31" i="17"/>
  <c r="F53" i="17"/>
  <c r="E58" i="17"/>
  <c r="E74" i="17"/>
  <c r="D11" i="17"/>
  <c r="C16" i="17"/>
  <c r="F21" i="17"/>
  <c r="F36" i="17"/>
  <c r="D43" i="17"/>
  <c r="C48" i="17"/>
  <c r="D55" i="17"/>
  <c r="D60" i="17"/>
  <c r="C60" i="17"/>
  <c r="F62" i="17"/>
  <c r="D71" i="17"/>
  <c r="D76" i="17"/>
  <c r="C76" i="17"/>
  <c r="F78" i="17"/>
  <c r="D87" i="17"/>
  <c r="C92" i="17"/>
  <c r="D92" i="17"/>
  <c r="F94" i="17"/>
  <c r="D103" i="17"/>
  <c r="D108" i="17"/>
  <c r="C108" i="17"/>
  <c r="F110" i="17"/>
  <c r="F131" i="17"/>
  <c r="D140" i="17"/>
  <c r="C140" i="17"/>
  <c r="E142" i="17"/>
  <c r="F146" i="17"/>
  <c r="F161" i="17"/>
  <c r="F165" i="17"/>
  <c r="F173" i="17"/>
  <c r="D179" i="17"/>
  <c r="C179" i="17"/>
  <c r="F190" i="17"/>
  <c r="C201" i="17"/>
  <c r="D201" i="17"/>
  <c r="F215" i="17"/>
  <c r="F230" i="17"/>
  <c r="F232" i="17"/>
  <c r="E232" i="17"/>
  <c r="E236" i="17"/>
  <c r="D244" i="17"/>
  <c r="C248" i="17"/>
  <c r="D263" i="17"/>
  <c r="C263" i="17"/>
  <c r="F265" i="17"/>
  <c r="D268" i="17"/>
  <c r="C268" i="17"/>
  <c r="D280" i="17"/>
  <c r="C280" i="17"/>
  <c r="C299" i="17"/>
  <c r="D320" i="17"/>
  <c r="C320" i="17"/>
  <c r="D358" i="17"/>
  <c r="C358" i="17"/>
  <c r="D163" i="17"/>
  <c r="C163" i="17"/>
  <c r="D170" i="17"/>
  <c r="D195" i="17"/>
  <c r="C195" i="17"/>
  <c r="D202" i="17"/>
  <c r="F233" i="17"/>
  <c r="E233" i="17"/>
  <c r="F256" i="17"/>
  <c r="F291" i="17"/>
  <c r="E291" i="17"/>
  <c r="D293" i="17"/>
  <c r="C293" i="17"/>
  <c r="F302" i="17"/>
  <c r="E302" i="17"/>
  <c r="D312" i="17"/>
  <c r="C312" i="17"/>
  <c r="F334" i="17"/>
  <c r="E334" i="17"/>
  <c r="D364" i="17"/>
  <c r="C364" i="17"/>
  <c r="D371" i="17"/>
  <c r="C371" i="17"/>
  <c r="F125" i="17"/>
  <c r="F204" i="17"/>
  <c r="F212" i="17"/>
  <c r="D221" i="17"/>
  <c r="C221" i="17"/>
  <c r="D225" i="17"/>
  <c r="C225" i="17"/>
  <c r="F245" i="17"/>
  <c r="E245" i="17"/>
  <c r="D254" i="17"/>
  <c r="C254" i="17"/>
  <c r="D266" i="17"/>
  <c r="C266" i="17"/>
  <c r="D300" i="17"/>
  <c r="C300" i="17"/>
  <c r="F306" i="17"/>
  <c r="F308" i="17"/>
  <c r="D346" i="17"/>
  <c r="C346" i="17"/>
  <c r="F133" i="17"/>
  <c r="E133" i="17"/>
  <c r="F141" i="17"/>
  <c r="E141" i="17"/>
  <c r="F149" i="17"/>
  <c r="E149" i="17"/>
  <c r="E167" i="17"/>
  <c r="F167" i="17"/>
  <c r="F177" i="17"/>
  <c r="E199" i="17"/>
  <c r="F199" i="17"/>
  <c r="E204" i="17"/>
  <c r="F210" i="17"/>
  <c r="E210" i="17"/>
  <c r="E212" i="17"/>
  <c r="F214" i="17"/>
  <c r="E214" i="17"/>
  <c r="D216" i="17"/>
  <c r="C216" i="17"/>
  <c r="D235" i="17"/>
  <c r="C235" i="17"/>
  <c r="D241" i="17"/>
  <c r="C241" i="17"/>
  <c r="D261" i="17"/>
  <c r="C261" i="17"/>
  <c r="E306" i="17"/>
  <c r="E308" i="17"/>
  <c r="F323" i="17"/>
  <c r="E323" i="17"/>
  <c r="D325" i="17"/>
  <c r="C325" i="17"/>
  <c r="D332" i="17"/>
  <c r="C332" i="17"/>
  <c r="D339" i="17"/>
  <c r="C339" i="17"/>
  <c r="D359" i="17"/>
  <c r="C359" i="17"/>
  <c r="D283" i="17"/>
  <c r="C283" i="17"/>
  <c r="D285" i="17"/>
  <c r="C285" i="17"/>
  <c r="D287" i="17"/>
  <c r="C287" i="17"/>
  <c r="D304" i="17"/>
  <c r="C304" i="17"/>
  <c r="F310" i="17"/>
  <c r="E310" i="17"/>
  <c r="F369" i="17"/>
  <c r="E125" i="17"/>
  <c r="F157" i="17"/>
  <c r="E157" i="17"/>
  <c r="E172" i="17"/>
  <c r="D128" i="17"/>
  <c r="C128" i="17"/>
  <c r="D136" i="17"/>
  <c r="C136" i="17"/>
  <c r="D144" i="17"/>
  <c r="C144" i="17"/>
  <c r="D152" i="17"/>
  <c r="C152" i="17"/>
  <c r="F164" i="17"/>
  <c r="E177" i="17"/>
  <c r="C182" i="17"/>
  <c r="D182" i="17"/>
  <c r="F196" i="17"/>
  <c r="D206" i="17"/>
  <c r="C206" i="17"/>
  <c r="F220" i="17"/>
  <c r="D247" i="17"/>
  <c r="C247" i="17"/>
  <c r="D251" i="17"/>
  <c r="C251" i="17"/>
  <c r="D269" i="17"/>
  <c r="C269" i="17"/>
  <c r="F279" i="17"/>
  <c r="E279" i="17"/>
  <c r="F292" i="17"/>
  <c r="E292" i="17"/>
  <c r="D298" i="17"/>
  <c r="C298" i="17"/>
  <c r="D315" i="17"/>
  <c r="C315" i="17"/>
  <c r="D317" i="17"/>
  <c r="C317" i="17"/>
  <c r="D319" i="17"/>
  <c r="C319" i="17"/>
  <c r="F337" i="17"/>
  <c r="F350" i="17"/>
  <c r="E350" i="17"/>
  <c r="F333" i="17"/>
  <c r="E333" i="17"/>
  <c r="D335" i="17"/>
  <c r="C335" i="17"/>
  <c r="F349" i="17"/>
  <c r="E349" i="17"/>
  <c r="D351" i="17"/>
  <c r="C351" i="17"/>
  <c r="F365" i="17"/>
  <c r="E365" i="17"/>
  <c r="D367" i="17"/>
  <c r="C367" i="17"/>
  <c r="D222" i="17"/>
  <c r="C222" i="17"/>
  <c r="F226" i="17"/>
  <c r="E226" i="17"/>
  <c r="F252" i="17"/>
  <c r="F264" i="17"/>
  <c r="E264" i="17"/>
  <c r="F275" i="17"/>
  <c r="E275" i="17"/>
  <c r="F294" i="17"/>
  <c r="E294" i="17"/>
  <c r="F307" i="17"/>
  <c r="E307" i="17"/>
  <c r="F326" i="17"/>
  <c r="E326" i="17"/>
  <c r="F336" i="17"/>
  <c r="E336" i="17"/>
  <c r="F344" i="17"/>
  <c r="E344" i="17"/>
  <c r="F352" i="17"/>
  <c r="E352" i="17"/>
  <c r="F360" i="17"/>
  <c r="E360" i="17"/>
  <c r="F368" i="17"/>
  <c r="E368" i="17"/>
  <c r="D219" i="17"/>
  <c r="C219" i="17"/>
  <c r="E252" i="17"/>
  <c r="D257" i="17"/>
  <c r="C257" i="17"/>
  <c r="D277" i="17"/>
  <c r="C277" i="17"/>
  <c r="D296" i="17"/>
  <c r="C296" i="17"/>
  <c r="D309" i="17"/>
  <c r="C309" i="17"/>
  <c r="D328" i="17"/>
  <c r="C328" i="17"/>
  <c r="F338" i="17"/>
  <c r="E338" i="17"/>
  <c r="F354" i="17"/>
  <c r="E354" i="17"/>
  <c r="F370" i="17"/>
  <c r="E370" i="17"/>
  <c r="F340" i="17"/>
  <c r="E340" i="17"/>
  <c r="F356" i="17"/>
  <c r="E356" i="17"/>
  <c r="F372" i="17"/>
  <c r="E372" i="17"/>
  <c r="D331" i="17"/>
  <c r="C331" i="17"/>
  <c r="D347" i="17"/>
  <c r="C347" i="17"/>
  <c r="D363" i="17"/>
  <c r="C363" i="17"/>
  <c r="Q17" i="9"/>
  <c r="E31" i="9"/>
  <c r="K8" i="9"/>
  <c r="K31" i="9"/>
  <c r="E7" i="9"/>
  <c r="Q8" i="9"/>
  <c r="Q12" i="9"/>
  <c r="E15" i="9"/>
  <c r="Q16" i="9"/>
  <c r="E19" i="9"/>
  <c r="Q20" i="9"/>
  <c r="E23" i="9"/>
  <c r="E16" i="9"/>
  <c r="Q21" i="9"/>
  <c r="E29" i="9"/>
  <c r="K16" i="9"/>
  <c r="K27" i="9"/>
  <c r="K11" i="9"/>
  <c r="K15" i="9"/>
  <c r="K19" i="9"/>
  <c r="E24" i="9"/>
  <c r="Q25" i="9"/>
  <c r="K12" i="9"/>
  <c r="K20" i="9"/>
  <c r="K24" i="9"/>
  <c r="K29" i="9"/>
  <c r="E6" i="9"/>
  <c r="K6" i="9"/>
  <c r="E20" i="9"/>
  <c r="K7" i="9"/>
  <c r="K5" i="9"/>
  <c r="K9" i="9"/>
  <c r="K13" i="9"/>
  <c r="K17" i="9"/>
  <c r="K21" i="9"/>
  <c r="R102" i="24" l="1"/>
  <c r="Q102" i="24"/>
  <c r="S102" i="24"/>
  <c r="U102" i="24"/>
  <c r="O102" i="24"/>
  <c r="O101" i="24"/>
  <c r="S101" i="24"/>
  <c r="C101" i="24"/>
  <c r="X101" i="24"/>
  <c r="Q101" i="24"/>
  <c r="U101" i="24"/>
  <c r="E210" i="24"/>
  <c r="S100" i="24"/>
  <c r="T100" i="24"/>
  <c r="X100" i="24"/>
  <c r="R100" i="24"/>
  <c r="Q100" i="24"/>
  <c r="P100" i="24"/>
  <c r="U100" i="24"/>
  <c r="O100" i="24"/>
  <c r="K85" i="24"/>
  <c r="K230" i="24" s="1"/>
  <c r="T85" i="24"/>
  <c r="P85" i="24"/>
  <c r="S85" i="24"/>
  <c r="X85" i="24"/>
  <c r="R85" i="24"/>
  <c r="V85" i="24"/>
  <c r="W85" i="24"/>
  <c r="Q85" i="24"/>
  <c r="U85" i="24"/>
  <c r="O85" i="24"/>
  <c r="U233" i="21"/>
  <c r="U70" i="21"/>
  <c r="U35" i="21" s="1"/>
  <c r="R232" i="21"/>
  <c r="Q85" i="21"/>
  <c r="C85" i="21"/>
  <c r="U85" i="21"/>
  <c r="R54" i="21"/>
  <c r="R19" i="21" s="1"/>
  <c r="O88" i="21"/>
  <c r="O59" i="21" s="1"/>
  <c r="O24" i="21" s="1"/>
  <c r="V88" i="21"/>
  <c r="R88" i="21"/>
  <c r="W97" i="21"/>
  <c r="R97" i="21"/>
  <c r="C226" i="21"/>
  <c r="C63" i="21"/>
  <c r="C28" i="21" s="1"/>
  <c r="V80" i="21"/>
  <c r="C80" i="21"/>
  <c r="U80" i="21"/>
  <c r="T80" i="21"/>
  <c r="Q80" i="21"/>
  <c r="R80" i="21"/>
  <c r="T93" i="21"/>
  <c r="R93" i="21"/>
  <c r="C93" i="21"/>
  <c r="Q84" i="21"/>
  <c r="U84" i="21"/>
  <c r="R52" i="21"/>
  <c r="R17" i="21" s="1"/>
  <c r="C48" i="21"/>
  <c r="C13" i="21" s="1"/>
  <c r="E79" i="21"/>
  <c r="E213" i="21" s="1"/>
  <c r="Q79" i="21"/>
  <c r="C79" i="21"/>
  <c r="R86" i="21"/>
  <c r="C86" i="21"/>
  <c r="I88" i="21"/>
  <c r="I222" i="21" s="1"/>
  <c r="R228" i="21"/>
  <c r="R65" i="21"/>
  <c r="C229" i="21"/>
  <c r="C66" i="21"/>
  <c r="C31" i="21" s="1"/>
  <c r="R216" i="21"/>
  <c r="R53" i="21"/>
  <c r="W78" i="21"/>
  <c r="W212" i="21" s="1"/>
  <c r="C78" i="21"/>
  <c r="R58" i="21"/>
  <c r="R23" i="21" s="1"/>
  <c r="E73" i="24"/>
  <c r="E35" i="24" s="1"/>
  <c r="M194" i="24"/>
  <c r="C100" i="24"/>
  <c r="C75" i="24"/>
  <c r="K105" i="24"/>
  <c r="K250" i="24" s="1"/>
  <c r="C105" i="24"/>
  <c r="T68" i="21"/>
  <c r="W231" i="21"/>
  <c r="W68" i="21"/>
  <c r="W33" i="21" s="1"/>
  <c r="X88" i="21"/>
  <c r="X222" i="21" s="1"/>
  <c r="O68" i="21"/>
  <c r="O33" i="21" s="1"/>
  <c r="U88" i="21"/>
  <c r="U222" i="21" s="1"/>
  <c r="M174" i="21"/>
  <c r="C88" i="21"/>
  <c r="U97" i="21"/>
  <c r="S97" i="21"/>
  <c r="E190" i="21"/>
  <c r="P88" i="21"/>
  <c r="P222" i="21" s="1"/>
  <c r="Q88" i="21"/>
  <c r="Q59" i="21" s="1"/>
  <c r="Q24" i="21" s="1"/>
  <c r="C97" i="21"/>
  <c r="C231" i="21" s="1"/>
  <c r="E88" i="21"/>
  <c r="V97" i="21"/>
  <c r="W88" i="21"/>
  <c r="J39" i="21"/>
  <c r="T88" i="21"/>
  <c r="G88" i="21"/>
  <c r="S88" i="21"/>
  <c r="P59" i="21"/>
  <c r="J37" i="21"/>
  <c r="W60" i="21"/>
  <c r="W25" i="21" s="1"/>
  <c r="H39" i="21"/>
  <c r="E50" i="21"/>
  <c r="E15" i="21" s="1"/>
  <c r="W77" i="21"/>
  <c r="E77" i="21"/>
  <c r="Q86" i="21"/>
  <c r="T86" i="21"/>
  <c r="S86" i="21"/>
  <c r="P86" i="21"/>
  <c r="W86" i="21"/>
  <c r="O86" i="21"/>
  <c r="U86" i="21"/>
  <c r="W96" i="21"/>
  <c r="O96" i="21"/>
  <c r="W85" i="21"/>
  <c r="O85" i="21"/>
  <c r="S85" i="21"/>
  <c r="W95" i="21"/>
  <c r="T95" i="21"/>
  <c r="O95" i="21"/>
  <c r="O82" i="21"/>
  <c r="C82" i="21"/>
  <c r="S82" i="21"/>
  <c r="W82" i="21"/>
  <c r="T82" i="21"/>
  <c r="T91" i="21"/>
  <c r="S91" i="21"/>
  <c r="Q91" i="21"/>
  <c r="P91" i="21"/>
  <c r="W91" i="21"/>
  <c r="O91" i="21"/>
  <c r="U91" i="21"/>
  <c r="W79" i="21"/>
  <c r="O79" i="21"/>
  <c r="T79" i="21"/>
  <c r="P79" i="21"/>
  <c r="S79" i="21"/>
  <c r="O94" i="21"/>
  <c r="W94" i="21"/>
  <c r="O84" i="21"/>
  <c r="T84" i="21"/>
  <c r="S84" i="21"/>
  <c r="W84" i="21"/>
  <c r="P84" i="21"/>
  <c r="P83" i="21"/>
  <c r="O83" i="21"/>
  <c r="W83" i="21"/>
  <c r="T83" i="21"/>
  <c r="S83" i="21"/>
  <c r="W90" i="21"/>
  <c r="U90" i="21"/>
  <c r="T90" i="21"/>
  <c r="P90" i="21"/>
  <c r="O90" i="21"/>
  <c r="P92" i="21"/>
  <c r="O92" i="21"/>
  <c r="T92" i="21"/>
  <c r="S92" i="21"/>
  <c r="W80" i="21"/>
  <c r="O80" i="21"/>
  <c r="S80" i="21"/>
  <c r="W47" i="21"/>
  <c r="W12" i="21" s="1"/>
  <c r="W81" i="21"/>
  <c r="S81" i="21"/>
  <c r="C81" i="21"/>
  <c r="Q93" i="21"/>
  <c r="O93" i="21"/>
  <c r="S93" i="21"/>
  <c r="W93" i="21"/>
  <c r="O99" i="21"/>
  <c r="W99" i="21"/>
  <c r="S99" i="21"/>
  <c r="O87" i="21"/>
  <c r="W87" i="21"/>
  <c r="T87" i="21"/>
  <c r="U98" i="21"/>
  <c r="T98" i="21"/>
  <c r="S98" i="21"/>
  <c r="Q98" i="21"/>
  <c r="O98" i="21"/>
  <c r="W98" i="21"/>
  <c r="D39" i="21"/>
  <c r="K237" i="24"/>
  <c r="K240" i="24"/>
  <c r="K63" i="24"/>
  <c r="K25" i="24" s="1"/>
  <c r="I96" i="24"/>
  <c r="I241" i="24" s="1"/>
  <c r="K96" i="24"/>
  <c r="K57" i="24"/>
  <c r="K19" i="24" s="1"/>
  <c r="K52" i="24"/>
  <c r="I107" i="24"/>
  <c r="I252" i="24" s="1"/>
  <c r="K107" i="24"/>
  <c r="I102" i="24"/>
  <c r="I247" i="24" s="1"/>
  <c r="K102" i="24"/>
  <c r="I94" i="24"/>
  <c r="K94" i="24"/>
  <c r="K54" i="24"/>
  <c r="K16" i="24" s="1"/>
  <c r="K50" i="24"/>
  <c r="K12" i="24" s="1"/>
  <c r="K61" i="24"/>
  <c r="I97" i="24"/>
  <c r="I242" i="24" s="1"/>
  <c r="K97" i="24"/>
  <c r="I101" i="24"/>
  <c r="I246" i="24" s="1"/>
  <c r="K101" i="24"/>
  <c r="K58" i="24"/>
  <c r="K20" i="24" s="1"/>
  <c r="K53" i="24"/>
  <c r="K15" i="24" s="1"/>
  <c r="K67" i="24"/>
  <c r="K29" i="24" s="1"/>
  <c r="I106" i="24"/>
  <c r="I74" i="24" s="1"/>
  <c r="I36" i="24" s="1"/>
  <c r="K106" i="24"/>
  <c r="M180" i="24"/>
  <c r="K49" i="24"/>
  <c r="K11" i="24" s="1"/>
  <c r="K72" i="24"/>
  <c r="K34" i="24" s="1"/>
  <c r="K59" i="24"/>
  <c r="K21" i="24" s="1"/>
  <c r="I108" i="24"/>
  <c r="I253" i="24" s="1"/>
  <c r="K108" i="24"/>
  <c r="I87" i="24"/>
  <c r="I232" i="24" s="1"/>
  <c r="K87" i="24"/>
  <c r="I98" i="24"/>
  <c r="I243" i="24" s="1"/>
  <c r="K98" i="24"/>
  <c r="I88" i="24"/>
  <c r="I233" i="24" s="1"/>
  <c r="K88" i="24"/>
  <c r="K248" i="24"/>
  <c r="K71" i="24"/>
  <c r="K33" i="24" s="1"/>
  <c r="K51" i="24"/>
  <c r="K13" i="24" s="1"/>
  <c r="I100" i="24"/>
  <c r="K100" i="24"/>
  <c r="U33" i="24"/>
  <c r="G104" i="24"/>
  <c r="G249" i="24" s="1"/>
  <c r="I104" i="24"/>
  <c r="G103" i="24"/>
  <c r="G248" i="24" s="1"/>
  <c r="I103" i="24"/>
  <c r="G89" i="24"/>
  <c r="G234" i="24" s="1"/>
  <c r="I89" i="24"/>
  <c r="I75" i="24"/>
  <c r="I37" i="24" s="1"/>
  <c r="G84" i="24"/>
  <c r="G229" i="24" s="1"/>
  <c r="I84" i="24"/>
  <c r="G99" i="24"/>
  <c r="G67" i="24" s="1"/>
  <c r="G29" i="24" s="1"/>
  <c r="I99" i="24"/>
  <c r="G90" i="24"/>
  <c r="G235" i="24" s="1"/>
  <c r="I90" i="24"/>
  <c r="G85" i="24"/>
  <c r="G230" i="24" s="1"/>
  <c r="I85" i="24"/>
  <c r="G91" i="24"/>
  <c r="G236" i="24" s="1"/>
  <c r="I91" i="24"/>
  <c r="G86" i="24"/>
  <c r="G231" i="24" s="1"/>
  <c r="I86" i="24"/>
  <c r="G105" i="24"/>
  <c r="G250" i="24" s="1"/>
  <c r="I105" i="24"/>
  <c r="G92" i="24"/>
  <c r="G237" i="24" s="1"/>
  <c r="I92" i="24"/>
  <c r="G95" i="24"/>
  <c r="G240" i="24" s="1"/>
  <c r="I95" i="24"/>
  <c r="G93" i="24"/>
  <c r="G238" i="24" s="1"/>
  <c r="I93" i="24"/>
  <c r="G82" i="24"/>
  <c r="G227" i="24" s="1"/>
  <c r="I82" i="24"/>
  <c r="G83" i="24"/>
  <c r="G228" i="24" s="1"/>
  <c r="I83" i="24"/>
  <c r="G81" i="24"/>
  <c r="G226" i="24" s="1"/>
  <c r="I81" i="24"/>
  <c r="E107" i="24"/>
  <c r="E252" i="24" s="1"/>
  <c r="G107" i="24"/>
  <c r="E98" i="24"/>
  <c r="E243" i="24" s="1"/>
  <c r="G98" i="24"/>
  <c r="E97" i="24"/>
  <c r="E242" i="24" s="1"/>
  <c r="G97" i="24"/>
  <c r="E101" i="24"/>
  <c r="E246" i="24" s="1"/>
  <c r="G101" i="24"/>
  <c r="E106" i="24"/>
  <c r="E251" i="24" s="1"/>
  <c r="G106" i="24"/>
  <c r="E94" i="24"/>
  <c r="E239" i="24" s="1"/>
  <c r="G94" i="24"/>
  <c r="E96" i="24"/>
  <c r="E241" i="24" s="1"/>
  <c r="G96" i="24"/>
  <c r="E88" i="24"/>
  <c r="E233" i="24" s="1"/>
  <c r="G88" i="24"/>
  <c r="E87" i="24"/>
  <c r="E232" i="24" s="1"/>
  <c r="G87" i="24"/>
  <c r="E108" i="24"/>
  <c r="E253" i="24" s="1"/>
  <c r="G108" i="24"/>
  <c r="T19" i="24"/>
  <c r="C210" i="24"/>
  <c r="E100" i="24"/>
  <c r="E245" i="24" s="1"/>
  <c r="G100" i="24"/>
  <c r="C82" i="24"/>
  <c r="C227" i="24" s="1"/>
  <c r="E82" i="24"/>
  <c r="C92" i="24"/>
  <c r="C237" i="24" s="1"/>
  <c r="E92" i="24"/>
  <c r="C84" i="24"/>
  <c r="C52" i="24" s="1"/>
  <c r="C14" i="24" s="1"/>
  <c r="E84" i="24"/>
  <c r="C99" i="24"/>
  <c r="C244" i="24" s="1"/>
  <c r="E99" i="24"/>
  <c r="C83" i="24"/>
  <c r="C51" i="24" s="1"/>
  <c r="C13" i="24" s="1"/>
  <c r="E83" i="24"/>
  <c r="C81" i="24"/>
  <c r="C226" i="24" s="1"/>
  <c r="E81" i="24"/>
  <c r="C85" i="24"/>
  <c r="C230" i="24" s="1"/>
  <c r="E85" i="24"/>
  <c r="C91" i="24"/>
  <c r="C59" i="24" s="1"/>
  <c r="C21" i="24" s="1"/>
  <c r="E91" i="24"/>
  <c r="C93" i="24"/>
  <c r="C238" i="24" s="1"/>
  <c r="E93" i="24"/>
  <c r="C90" i="24"/>
  <c r="C235" i="24" s="1"/>
  <c r="E90" i="24"/>
  <c r="C89" i="24"/>
  <c r="E89" i="24"/>
  <c r="M187" i="24"/>
  <c r="C86" i="24"/>
  <c r="E86" i="24"/>
  <c r="T22" i="24"/>
  <c r="J14" i="24"/>
  <c r="D210" i="24"/>
  <c r="F206" i="24"/>
  <c r="M197" i="24"/>
  <c r="D206" i="24"/>
  <c r="M183" i="24"/>
  <c r="C208" i="24"/>
  <c r="M178" i="24"/>
  <c r="M198" i="24"/>
  <c r="F207" i="24"/>
  <c r="F211" i="24"/>
  <c r="M202" i="24"/>
  <c r="F205" i="24"/>
  <c r="M196" i="24"/>
  <c r="D207" i="24"/>
  <c r="M184" i="24"/>
  <c r="C205" i="24"/>
  <c r="M175" i="24"/>
  <c r="N29" i="24"/>
  <c r="U12" i="24"/>
  <c r="O12" i="24"/>
  <c r="S12" i="24"/>
  <c r="W25" i="24"/>
  <c r="T25" i="24"/>
  <c r="N25" i="24"/>
  <c r="U25" i="24"/>
  <c r="O25" i="24"/>
  <c r="T23" i="24"/>
  <c r="M244" i="24"/>
  <c r="M67" i="24"/>
  <c r="M29" i="24" s="1"/>
  <c r="M235" i="24"/>
  <c r="M58" i="24"/>
  <c r="M20" i="24" s="1"/>
  <c r="O20" i="24" s="1"/>
  <c r="V25" i="24"/>
  <c r="W22" i="24"/>
  <c r="M201" i="24"/>
  <c r="F210" i="24"/>
  <c r="M229" i="24"/>
  <c r="M52" i="24"/>
  <c r="M14" i="24" s="1"/>
  <c r="D37" i="24"/>
  <c r="D42" i="24" s="1"/>
  <c r="F37" i="24"/>
  <c r="F42" i="24" s="1"/>
  <c r="X37" i="24"/>
  <c r="X42" i="24" s="1"/>
  <c r="C37" i="24"/>
  <c r="M232" i="24"/>
  <c r="M55" i="24"/>
  <c r="M17" i="24" s="1"/>
  <c r="T14" i="24"/>
  <c r="Q28" i="24"/>
  <c r="U28" i="24"/>
  <c r="O28" i="24"/>
  <c r="N28" i="24"/>
  <c r="S28" i="24"/>
  <c r="P28" i="24"/>
  <c r="Q27" i="24"/>
  <c r="N26" i="24"/>
  <c r="O18" i="24"/>
  <c r="R18" i="24"/>
  <c r="S18" i="24"/>
  <c r="T18" i="24"/>
  <c r="N18" i="24"/>
  <c r="W12" i="24"/>
  <c r="F14" i="24"/>
  <c r="M195" i="24"/>
  <c r="E211" i="24"/>
  <c r="H23" i="24"/>
  <c r="H40" i="24" s="1"/>
  <c r="S13" i="24"/>
  <c r="M252" i="24"/>
  <c r="M75" i="24"/>
  <c r="M37" i="24" s="1"/>
  <c r="P37" i="24" s="1"/>
  <c r="U37" i="24"/>
  <c r="J26" i="24"/>
  <c r="D26" i="24"/>
  <c r="X26" i="24"/>
  <c r="N23" i="24"/>
  <c r="W16" i="24"/>
  <c r="T16" i="24"/>
  <c r="S16" i="24"/>
  <c r="U16" i="24"/>
  <c r="R16" i="24"/>
  <c r="O16" i="24"/>
  <c r="R28" i="24"/>
  <c r="P25" i="24"/>
  <c r="U18" i="24"/>
  <c r="Q25" i="24"/>
  <c r="N12" i="24"/>
  <c r="E207" i="24"/>
  <c r="M191" i="24"/>
  <c r="M193" i="24"/>
  <c r="E209" i="24"/>
  <c r="M192" i="24"/>
  <c r="E208" i="24"/>
  <c r="R22" i="24"/>
  <c r="U14" i="24"/>
  <c r="D208" i="24"/>
  <c r="M185" i="24"/>
  <c r="M241" i="24"/>
  <c r="M64" i="24"/>
  <c r="M26" i="24" s="1"/>
  <c r="S33" i="24"/>
  <c r="W33" i="24"/>
  <c r="Q33" i="24"/>
  <c r="P33" i="24"/>
  <c r="V33" i="24"/>
  <c r="T33" i="24"/>
  <c r="N33" i="24"/>
  <c r="U26" i="24"/>
  <c r="U21" i="24"/>
  <c r="R21" i="24"/>
  <c r="V21" i="24"/>
  <c r="T21" i="24"/>
  <c r="S21" i="24"/>
  <c r="N21" i="24"/>
  <c r="V12" i="24"/>
  <c r="M189" i="24"/>
  <c r="E205" i="24"/>
  <c r="Q19" i="24"/>
  <c r="U19" i="24"/>
  <c r="O19" i="24"/>
  <c r="Q18" i="24"/>
  <c r="P18" i="24"/>
  <c r="V27" i="24"/>
  <c r="J37" i="24"/>
  <c r="J42" i="24" s="1"/>
  <c r="W19" i="24"/>
  <c r="W28" i="24"/>
  <c r="T12" i="24"/>
  <c r="Q22" i="24"/>
  <c r="N22" i="24"/>
  <c r="S22" i="24"/>
  <c r="V22" i="24"/>
  <c r="P22" i="24"/>
  <c r="O22" i="24"/>
  <c r="U22" i="24"/>
  <c r="X14" i="24"/>
  <c r="K14" i="24"/>
  <c r="D14" i="24"/>
  <c r="C17" i="24"/>
  <c r="J17" i="24"/>
  <c r="D17" i="24"/>
  <c r="M186" i="24"/>
  <c r="D209" i="24"/>
  <c r="U27" i="24"/>
  <c r="O27" i="24"/>
  <c r="S27" i="24"/>
  <c r="R27" i="24"/>
  <c r="T27" i="24"/>
  <c r="C209" i="24"/>
  <c r="M179" i="24"/>
  <c r="C211" i="24"/>
  <c r="M181" i="24"/>
  <c r="D23" i="24"/>
  <c r="X23" i="24"/>
  <c r="X40" i="24" s="1"/>
  <c r="K23" i="24"/>
  <c r="J23" i="24"/>
  <c r="H14" i="24"/>
  <c r="Q13" i="24"/>
  <c r="T13" i="24"/>
  <c r="N13" i="24"/>
  <c r="V13" i="24"/>
  <c r="U13" i="24"/>
  <c r="O13" i="24"/>
  <c r="P13" i="24"/>
  <c r="C206" i="24"/>
  <c r="M176" i="24"/>
  <c r="F209" i="24"/>
  <c r="M200" i="24"/>
  <c r="S25" i="24"/>
  <c r="H17" i="24"/>
  <c r="M190" i="24"/>
  <c r="E206" i="24"/>
  <c r="P12" i="24"/>
  <c r="M177" i="24"/>
  <c r="C207" i="24"/>
  <c r="P27" i="24"/>
  <c r="R33" i="24"/>
  <c r="N19" i="24"/>
  <c r="F23" i="24"/>
  <c r="F17" i="24"/>
  <c r="F208" i="24"/>
  <c r="M199" i="24"/>
  <c r="M238" i="24"/>
  <c r="M61" i="24"/>
  <c r="M23" i="24" s="1"/>
  <c r="O23" i="24" s="1"/>
  <c r="H37" i="24"/>
  <c r="H42" i="24" s="1"/>
  <c r="O14" i="24"/>
  <c r="D205" i="24"/>
  <c r="M182" i="24"/>
  <c r="O37" i="24"/>
  <c r="D211" i="24"/>
  <c r="M188" i="24"/>
  <c r="O26" i="24"/>
  <c r="R25" i="24"/>
  <c r="F29" i="24"/>
  <c r="F41" i="24" s="1"/>
  <c r="J29" i="24"/>
  <c r="D29" i="24"/>
  <c r="W27" i="24"/>
  <c r="T26" i="24"/>
  <c r="F20" i="24"/>
  <c r="J20" i="24"/>
  <c r="D20" i="24"/>
  <c r="R19" i="24"/>
  <c r="V18" i="24"/>
  <c r="O33" i="24"/>
  <c r="R12" i="24"/>
  <c r="Q12" i="24"/>
  <c r="X17" i="24"/>
  <c r="H41" i="24"/>
  <c r="N27" i="24"/>
  <c r="N25" i="21"/>
  <c r="C191" i="21"/>
  <c r="V78" i="21"/>
  <c r="P78" i="21"/>
  <c r="I78" i="21"/>
  <c r="U78" i="21"/>
  <c r="O78" i="21"/>
  <c r="T78" i="21"/>
  <c r="K78" i="21"/>
  <c r="S78" i="21"/>
  <c r="M164" i="21"/>
  <c r="Q78" i="21"/>
  <c r="G78" i="21"/>
  <c r="X78" i="21"/>
  <c r="R78" i="21"/>
  <c r="E78" i="21"/>
  <c r="M179" i="21"/>
  <c r="V93" i="21"/>
  <c r="U93" i="21"/>
  <c r="X93" i="21"/>
  <c r="P93" i="21"/>
  <c r="I93" i="21"/>
  <c r="K93" i="21"/>
  <c r="F188" i="21"/>
  <c r="G93" i="21"/>
  <c r="M162" i="21"/>
  <c r="X76" i="21"/>
  <c r="K76" i="21"/>
  <c r="C189" i="21"/>
  <c r="Q76" i="21"/>
  <c r="T76" i="21"/>
  <c r="S76" i="21"/>
  <c r="P76" i="21"/>
  <c r="V76" i="21"/>
  <c r="O76" i="21"/>
  <c r="G76" i="21"/>
  <c r="U76" i="21"/>
  <c r="I76" i="21"/>
  <c r="D193" i="21"/>
  <c r="M171" i="21"/>
  <c r="X85" i="21"/>
  <c r="K85" i="21"/>
  <c r="E85" i="21"/>
  <c r="I85" i="21"/>
  <c r="G85" i="21"/>
  <c r="E191" i="21"/>
  <c r="M175" i="21"/>
  <c r="T89" i="21"/>
  <c r="G89" i="21"/>
  <c r="S89" i="21"/>
  <c r="Q89" i="21"/>
  <c r="I89" i="21"/>
  <c r="X89" i="21"/>
  <c r="P89" i="21"/>
  <c r="O89" i="21"/>
  <c r="V89" i="21"/>
  <c r="E89" i="21"/>
  <c r="U89" i="21"/>
  <c r="K89" i="21"/>
  <c r="R89" i="21"/>
  <c r="C89" i="21"/>
  <c r="X94" i="21"/>
  <c r="K94" i="21"/>
  <c r="E94" i="21"/>
  <c r="Q94" i="21"/>
  <c r="M180" i="21"/>
  <c r="F189" i="21"/>
  <c r="I94" i="21"/>
  <c r="P94" i="21"/>
  <c r="V94" i="21"/>
  <c r="U94" i="21"/>
  <c r="C94" i="21"/>
  <c r="T94" i="21"/>
  <c r="S94" i="21"/>
  <c r="G94" i="21"/>
  <c r="M176" i="21"/>
  <c r="E192" i="21"/>
  <c r="V90" i="21"/>
  <c r="I90" i="21"/>
  <c r="C90" i="21"/>
  <c r="X90" i="21"/>
  <c r="Q90" i="21"/>
  <c r="G90" i="21"/>
  <c r="S90" i="21"/>
  <c r="E90" i="21"/>
  <c r="K90" i="21"/>
  <c r="R90" i="21"/>
  <c r="C188" i="21"/>
  <c r="M161" i="21"/>
  <c r="K75" i="21"/>
  <c r="E194" i="21"/>
  <c r="G92" i="21"/>
  <c r="M178" i="21"/>
  <c r="E92" i="21"/>
  <c r="K92" i="21"/>
  <c r="X92" i="21"/>
  <c r="I92" i="21"/>
  <c r="D191" i="21"/>
  <c r="M169" i="21"/>
  <c r="G83" i="21"/>
  <c r="Q83" i="21"/>
  <c r="I83" i="21"/>
  <c r="V83" i="21"/>
  <c r="U83" i="21"/>
  <c r="E83" i="21"/>
  <c r="K83" i="21"/>
  <c r="X83" i="21"/>
  <c r="C83" i="21"/>
  <c r="R20" i="21"/>
  <c r="U11" i="21"/>
  <c r="O11" i="21"/>
  <c r="R11" i="21"/>
  <c r="V11" i="21"/>
  <c r="P11" i="21"/>
  <c r="Q231" i="21"/>
  <c r="Q68" i="21"/>
  <c r="Q33" i="21" s="1"/>
  <c r="M225" i="21"/>
  <c r="M62" i="21"/>
  <c r="M27" i="21" s="1"/>
  <c r="H13" i="21"/>
  <c r="H36" i="21" s="1"/>
  <c r="F13" i="21"/>
  <c r="F36" i="21" s="1"/>
  <c r="E188" i="21"/>
  <c r="M172" i="21"/>
  <c r="G86" i="21"/>
  <c r="X86" i="21"/>
  <c r="I86" i="21"/>
  <c r="V86" i="21"/>
  <c r="K86" i="21"/>
  <c r="D188" i="21"/>
  <c r="M166" i="21"/>
  <c r="G80" i="21"/>
  <c r="X80" i="21"/>
  <c r="I80" i="21"/>
  <c r="K80" i="21"/>
  <c r="K222" i="21"/>
  <c r="K59" i="21"/>
  <c r="K24" i="21" s="1"/>
  <c r="N32" i="21"/>
  <c r="V27" i="21"/>
  <c r="D13" i="21"/>
  <c r="D36" i="21" s="1"/>
  <c r="R30" i="21"/>
  <c r="W11" i="21"/>
  <c r="E231" i="21"/>
  <c r="E68" i="21"/>
  <c r="E33" i="21" s="1"/>
  <c r="J27" i="21"/>
  <c r="D27" i="21"/>
  <c r="M211" i="21"/>
  <c r="M48" i="21"/>
  <c r="M13" i="21" s="1"/>
  <c r="N13" i="21" s="1"/>
  <c r="N11" i="21"/>
  <c r="E222" i="21"/>
  <c r="E59" i="21"/>
  <c r="E24" i="21" s="1"/>
  <c r="M219" i="21"/>
  <c r="M56" i="21"/>
  <c r="M21" i="21" s="1"/>
  <c r="M185" i="21"/>
  <c r="I99" i="21"/>
  <c r="F194" i="21"/>
  <c r="E99" i="21"/>
  <c r="X99" i="21"/>
  <c r="K99" i="21"/>
  <c r="G99" i="21"/>
  <c r="M222" i="21"/>
  <c r="M59" i="21"/>
  <c r="M24" i="21" s="1"/>
  <c r="F190" i="21"/>
  <c r="G95" i="21"/>
  <c r="M181" i="21"/>
  <c r="S95" i="21"/>
  <c r="X95" i="21"/>
  <c r="Q95" i="21"/>
  <c r="I95" i="21"/>
  <c r="P95" i="21"/>
  <c r="R95" i="21"/>
  <c r="E95" i="21"/>
  <c r="V95" i="21"/>
  <c r="K95" i="21"/>
  <c r="U95" i="21"/>
  <c r="M182" i="21"/>
  <c r="V96" i="21"/>
  <c r="P96" i="21"/>
  <c r="I96" i="21"/>
  <c r="C96" i="21"/>
  <c r="U96" i="21"/>
  <c r="Q96" i="21"/>
  <c r="X96" i="21"/>
  <c r="G96" i="21"/>
  <c r="E96" i="21"/>
  <c r="F191" i="21"/>
  <c r="T96" i="21"/>
  <c r="K96" i="21"/>
  <c r="S96" i="21"/>
  <c r="R96" i="21"/>
  <c r="N20" i="21"/>
  <c r="H25" i="21"/>
  <c r="H38" i="21" s="1"/>
  <c r="F25" i="21"/>
  <c r="F38" i="21" s="1"/>
  <c r="F39" i="21"/>
  <c r="H37" i="21"/>
  <c r="G231" i="21"/>
  <c r="G68" i="21"/>
  <c r="G33" i="21" s="1"/>
  <c r="K231" i="21"/>
  <c r="K68" i="21"/>
  <c r="K33" i="21" s="1"/>
  <c r="T33" i="21"/>
  <c r="N33" i="21"/>
  <c r="J25" i="21"/>
  <c r="D37" i="21"/>
  <c r="M165" i="21"/>
  <c r="X79" i="21"/>
  <c r="K79" i="21"/>
  <c r="C192" i="21"/>
  <c r="V79" i="21"/>
  <c r="U79" i="21"/>
  <c r="G79" i="21"/>
  <c r="I79" i="21"/>
  <c r="M216" i="21"/>
  <c r="M53" i="21"/>
  <c r="M18" i="21" s="1"/>
  <c r="Q11" i="21"/>
  <c r="P24" i="21"/>
  <c r="P231" i="21"/>
  <c r="P68" i="21"/>
  <c r="P33" i="21" s="1"/>
  <c r="X231" i="21"/>
  <c r="X68" i="21"/>
  <c r="X33" i="21" s="1"/>
  <c r="M177" i="21"/>
  <c r="E193" i="21"/>
  <c r="X91" i="21"/>
  <c r="K91" i="21"/>
  <c r="E91" i="21"/>
  <c r="G91" i="21"/>
  <c r="C91" i="21"/>
  <c r="I91" i="21"/>
  <c r="M168" i="21"/>
  <c r="D190" i="21"/>
  <c r="X82" i="21"/>
  <c r="K82" i="21"/>
  <c r="E82" i="21"/>
  <c r="Q82" i="21"/>
  <c r="I82" i="21"/>
  <c r="P82" i="21"/>
  <c r="V82" i="21"/>
  <c r="G82" i="21"/>
  <c r="U82" i="21"/>
  <c r="N27" i="21"/>
  <c r="J13" i="21"/>
  <c r="J36" i="21" s="1"/>
  <c r="C190" i="21"/>
  <c r="M163" i="21"/>
  <c r="T77" i="21"/>
  <c r="G77" i="21"/>
  <c r="S77" i="21"/>
  <c r="U77" i="21"/>
  <c r="K77" i="21"/>
  <c r="R77" i="21"/>
  <c r="X77" i="21"/>
  <c r="P77" i="21"/>
  <c r="O77" i="21"/>
  <c r="V77" i="21"/>
  <c r="Q77" i="21"/>
  <c r="I77" i="21"/>
  <c r="S11" i="21"/>
  <c r="R15" i="21"/>
  <c r="D25" i="21"/>
  <c r="T21" i="21"/>
  <c r="V20" i="21"/>
  <c r="N30" i="21"/>
  <c r="G98" i="21"/>
  <c r="F193" i="21"/>
  <c r="I98" i="21"/>
  <c r="P98" i="21"/>
  <c r="K98" i="21"/>
  <c r="C98" i="21"/>
  <c r="X98" i="21"/>
  <c r="M184" i="21"/>
  <c r="E98" i="21"/>
  <c r="M173" i="21"/>
  <c r="E189" i="21"/>
  <c r="V87" i="21"/>
  <c r="P87" i="21"/>
  <c r="I87" i="21"/>
  <c r="C87" i="21"/>
  <c r="U87" i="21"/>
  <c r="Q87" i="21"/>
  <c r="X87" i="21"/>
  <c r="G87" i="21"/>
  <c r="E87" i="21"/>
  <c r="S87" i="21"/>
  <c r="K87" i="21"/>
  <c r="Q222" i="21"/>
  <c r="D189" i="21"/>
  <c r="M167" i="21"/>
  <c r="V81" i="21"/>
  <c r="P81" i="21"/>
  <c r="I81" i="21"/>
  <c r="U81" i="21"/>
  <c r="O81" i="21"/>
  <c r="Q81" i="21"/>
  <c r="G81" i="21"/>
  <c r="X81" i="21"/>
  <c r="E81" i="21"/>
  <c r="T81" i="21"/>
  <c r="K81" i="21"/>
  <c r="V21" i="21"/>
  <c r="D192" i="21"/>
  <c r="M170" i="21"/>
  <c r="I84" i="21"/>
  <c r="C84" i="21"/>
  <c r="G84" i="21"/>
  <c r="E84" i="21"/>
  <c r="X84" i="21"/>
  <c r="K84" i="21"/>
  <c r="I231" i="21"/>
  <c r="I68" i="21"/>
  <c r="I33" i="21" s="1"/>
  <c r="T11" i="21"/>
  <c r="F37" i="21"/>
  <c r="F325" i="17"/>
  <c r="E325" i="17"/>
  <c r="E218" i="17"/>
  <c r="F218" i="17"/>
  <c r="F330" i="17"/>
  <c r="E330" i="17"/>
  <c r="E80" i="17"/>
  <c r="F80" i="17"/>
  <c r="F319" i="17"/>
  <c r="E319" i="17"/>
  <c r="E247" i="17"/>
  <c r="F247" i="17"/>
  <c r="F128" i="17"/>
  <c r="E128" i="17"/>
  <c r="F358" i="17"/>
  <c r="E358" i="17"/>
  <c r="E43" i="17"/>
  <c r="F43" i="17"/>
  <c r="E31" i="17"/>
  <c r="F31" i="17"/>
  <c r="F267" i="17"/>
  <c r="E267" i="17"/>
  <c r="F51" i="17"/>
  <c r="E51" i="17"/>
  <c r="F156" i="17"/>
  <c r="E156" i="17"/>
  <c r="F240" i="17"/>
  <c r="E240" i="17"/>
  <c r="F362" i="17"/>
  <c r="E362" i="17"/>
  <c r="F363" i="17"/>
  <c r="E363" i="17"/>
  <c r="F277" i="17"/>
  <c r="E277" i="17"/>
  <c r="E367" i="17"/>
  <c r="F367" i="17"/>
  <c r="E335" i="17"/>
  <c r="F335" i="17"/>
  <c r="F304" i="17"/>
  <c r="E304" i="17"/>
  <c r="F359" i="17"/>
  <c r="E359" i="17"/>
  <c r="E235" i="17"/>
  <c r="F235" i="17"/>
  <c r="F371" i="17"/>
  <c r="E371" i="17"/>
  <c r="F202" i="17"/>
  <c r="E202" i="17"/>
  <c r="E108" i="17"/>
  <c r="F108" i="17"/>
  <c r="E76" i="17"/>
  <c r="F76" i="17"/>
  <c r="E114" i="17"/>
  <c r="F114" i="17"/>
  <c r="E118" i="17"/>
  <c r="F118" i="17"/>
  <c r="F208" i="17"/>
  <c r="E208" i="17"/>
  <c r="F83" i="17"/>
  <c r="E83" i="17"/>
  <c r="F124" i="17"/>
  <c r="E124" i="17"/>
  <c r="F288" i="17"/>
  <c r="E288" i="17"/>
  <c r="F296" i="17"/>
  <c r="E296" i="17"/>
  <c r="E222" i="17"/>
  <c r="F222" i="17"/>
  <c r="F312" i="17"/>
  <c r="E312" i="17"/>
  <c r="F181" i="17"/>
  <c r="E181" i="17"/>
  <c r="F268" i="17"/>
  <c r="E268" i="17"/>
  <c r="F342" i="17"/>
  <c r="E342" i="17"/>
  <c r="E317" i="17"/>
  <c r="F317" i="17"/>
  <c r="F225" i="17"/>
  <c r="E225" i="17"/>
  <c r="F320" i="17"/>
  <c r="E320" i="17"/>
  <c r="E71" i="17"/>
  <c r="F71" i="17"/>
  <c r="E169" i="17"/>
  <c r="F169" i="17"/>
  <c r="F67" i="17"/>
  <c r="E67" i="17"/>
  <c r="F328" i="17"/>
  <c r="E328" i="17"/>
  <c r="F287" i="17"/>
  <c r="E287" i="17"/>
  <c r="F293" i="17"/>
  <c r="E293" i="17"/>
  <c r="E159" i="17"/>
  <c r="F159" i="17"/>
  <c r="F19" i="17"/>
  <c r="E19" i="17"/>
  <c r="F355" i="17"/>
  <c r="E355" i="17"/>
  <c r="E100" i="17"/>
  <c r="F100" i="17"/>
  <c r="E269" i="17"/>
  <c r="F269" i="17"/>
  <c r="F144" i="17"/>
  <c r="E144" i="17"/>
  <c r="F266" i="17"/>
  <c r="E266" i="17"/>
  <c r="F221" i="17"/>
  <c r="E221" i="17"/>
  <c r="F170" i="17"/>
  <c r="E170" i="17"/>
  <c r="F244" i="17"/>
  <c r="E244" i="17"/>
  <c r="E92" i="17"/>
  <c r="F92" i="17"/>
  <c r="E11" i="17"/>
  <c r="F11" i="17"/>
  <c r="E189" i="17"/>
  <c r="F189" i="17"/>
  <c r="E72" i="17"/>
  <c r="F72" i="17"/>
  <c r="E52" i="17"/>
  <c r="F52" i="17"/>
  <c r="E209" i="17"/>
  <c r="F209" i="17"/>
  <c r="E104" i="17"/>
  <c r="F104" i="17"/>
  <c r="E237" i="17"/>
  <c r="F237" i="17"/>
  <c r="E301" i="17"/>
  <c r="F301" i="17"/>
  <c r="E96" i="17"/>
  <c r="F96" i="17"/>
  <c r="F283" i="17"/>
  <c r="E283" i="17"/>
  <c r="E127" i="17"/>
  <c r="F127" i="17"/>
  <c r="F238" i="17"/>
  <c r="E238" i="17"/>
  <c r="F300" i="17"/>
  <c r="E300" i="17"/>
  <c r="F201" i="17"/>
  <c r="E201" i="17"/>
  <c r="F99" i="17"/>
  <c r="E99" i="17"/>
  <c r="E115" i="17"/>
  <c r="F115" i="17"/>
  <c r="F121" i="17"/>
  <c r="E121" i="17"/>
  <c r="E194" i="17"/>
  <c r="F194" i="17"/>
  <c r="F198" i="17"/>
  <c r="E198" i="17"/>
  <c r="F257" i="17"/>
  <c r="E257" i="17"/>
  <c r="F206" i="17"/>
  <c r="E206" i="17"/>
  <c r="F216" i="17"/>
  <c r="E216" i="17"/>
  <c r="E195" i="17"/>
  <c r="F195" i="17"/>
  <c r="F14" i="17"/>
  <c r="E14" i="17"/>
  <c r="F343" i="17"/>
  <c r="E343" i="17"/>
  <c r="F315" i="17"/>
  <c r="E315" i="17"/>
  <c r="F331" i="17"/>
  <c r="E331" i="17"/>
  <c r="F309" i="17"/>
  <c r="E309" i="17"/>
  <c r="E351" i="17"/>
  <c r="F351" i="17"/>
  <c r="F182" i="17"/>
  <c r="E182" i="17"/>
  <c r="E285" i="17"/>
  <c r="F285" i="17"/>
  <c r="F332" i="17"/>
  <c r="E332" i="17"/>
  <c r="F261" i="17"/>
  <c r="E261" i="17"/>
  <c r="F280" i="17"/>
  <c r="E280" i="17"/>
  <c r="F140" i="17"/>
  <c r="E140" i="17"/>
  <c r="E60" i="17"/>
  <c r="F60" i="17"/>
  <c r="F228" i="17"/>
  <c r="E228" i="17"/>
  <c r="F348" i="17"/>
  <c r="E348" i="17"/>
  <c r="F132" i="17"/>
  <c r="E132" i="17"/>
  <c r="E84" i="17"/>
  <c r="F84" i="17"/>
  <c r="E148" i="17"/>
  <c r="F148" i="17"/>
  <c r="F241" i="17"/>
  <c r="E241" i="17"/>
  <c r="E88" i="17"/>
  <c r="F88" i="17"/>
  <c r="F152" i="17"/>
  <c r="E152" i="17"/>
  <c r="E263" i="17"/>
  <c r="F263" i="17"/>
  <c r="F103" i="17"/>
  <c r="E103" i="17"/>
  <c r="E68" i="17"/>
  <c r="F68" i="17"/>
  <c r="E171" i="17"/>
  <c r="F171" i="17"/>
  <c r="F347" i="17"/>
  <c r="E347" i="17"/>
  <c r="F339" i="17"/>
  <c r="E339" i="17"/>
  <c r="F364" i="17"/>
  <c r="E364" i="17"/>
  <c r="E219" i="17"/>
  <c r="F219" i="17"/>
  <c r="F298" i="17"/>
  <c r="E298" i="17"/>
  <c r="E251" i="17"/>
  <c r="F251" i="17"/>
  <c r="E136" i="17"/>
  <c r="F136" i="17"/>
  <c r="F346" i="17"/>
  <c r="E346" i="17"/>
  <c r="F254" i="17"/>
  <c r="E254" i="17"/>
  <c r="E163" i="17"/>
  <c r="F163" i="17"/>
  <c r="E179" i="17"/>
  <c r="F179" i="17"/>
  <c r="F87" i="17"/>
  <c r="E87" i="17"/>
  <c r="F55" i="17"/>
  <c r="E55" i="17"/>
  <c r="E56" i="17"/>
  <c r="F56" i="17"/>
  <c r="F272" i="17"/>
  <c r="E272" i="17"/>
  <c r="E162" i="17"/>
  <c r="F162" i="17"/>
  <c r="F166" i="17"/>
  <c r="E166" i="17"/>
  <c r="F112" i="17"/>
  <c r="E112" i="17"/>
  <c r="F259" i="17"/>
  <c r="E259" i="17"/>
  <c r="E64" i="17"/>
  <c r="F64" i="17"/>
  <c r="F211" i="17"/>
  <c r="E211" i="17"/>
  <c r="V86" i="3"/>
  <c r="R86" i="3"/>
  <c r="N86" i="3"/>
  <c r="V85" i="3"/>
  <c r="R85" i="3"/>
  <c r="N85" i="3"/>
  <c r="V84" i="3"/>
  <c r="R84" i="3"/>
  <c r="N84" i="3"/>
  <c r="V83" i="3"/>
  <c r="R83" i="3"/>
  <c r="N83" i="3"/>
  <c r="V82" i="3"/>
  <c r="U82" i="3"/>
  <c r="R82" i="3"/>
  <c r="Q82" i="3"/>
  <c r="N82" i="3"/>
  <c r="V81" i="3"/>
  <c r="U81" i="3"/>
  <c r="R81" i="3"/>
  <c r="Q81" i="3"/>
  <c r="N81" i="3"/>
  <c r="W80" i="3"/>
  <c r="V80" i="3"/>
  <c r="U80" i="3"/>
  <c r="T80" i="3"/>
  <c r="S80" i="3"/>
  <c r="R80" i="3"/>
  <c r="Q80" i="3"/>
  <c r="P80" i="3"/>
  <c r="O80" i="3"/>
  <c r="N80" i="3"/>
  <c r="N79" i="3"/>
  <c r="V78" i="3"/>
  <c r="N78" i="3"/>
  <c r="V77" i="3"/>
  <c r="N77" i="3"/>
  <c r="N76" i="3"/>
  <c r="V75" i="3"/>
  <c r="N75" i="3"/>
  <c r="V74" i="3"/>
  <c r="U74" i="3"/>
  <c r="T74" i="3"/>
  <c r="Q74" i="3"/>
  <c r="P74" i="3"/>
  <c r="N74" i="3"/>
  <c r="W73" i="3"/>
  <c r="V73" i="3"/>
  <c r="U73" i="3"/>
  <c r="T73" i="3"/>
  <c r="S73" i="3"/>
  <c r="Q73" i="3"/>
  <c r="P73" i="3"/>
  <c r="O73" i="3"/>
  <c r="N73" i="3"/>
  <c r="V72" i="3"/>
  <c r="N72" i="3"/>
  <c r="V70" i="3"/>
  <c r="N70" i="3"/>
  <c r="V69" i="3"/>
  <c r="N69" i="3"/>
  <c r="V68" i="3"/>
  <c r="N68" i="3"/>
  <c r="V67" i="3"/>
  <c r="N67" i="3"/>
  <c r="V66" i="3"/>
  <c r="U66" i="3"/>
  <c r="T66" i="3"/>
  <c r="Q66" i="3"/>
  <c r="P66" i="3"/>
  <c r="N66" i="3"/>
  <c r="D66" i="3"/>
  <c r="F66" i="3"/>
  <c r="H66" i="3"/>
  <c r="J66" i="3"/>
  <c r="D67" i="3"/>
  <c r="F67" i="3"/>
  <c r="H67" i="3"/>
  <c r="J67" i="3"/>
  <c r="D68" i="3"/>
  <c r="F68" i="3"/>
  <c r="H68" i="3"/>
  <c r="J68" i="3"/>
  <c r="D69" i="3"/>
  <c r="F69" i="3"/>
  <c r="H69" i="3"/>
  <c r="J69" i="3"/>
  <c r="D70" i="3"/>
  <c r="F70" i="3"/>
  <c r="H70" i="3"/>
  <c r="J70" i="3"/>
  <c r="D71" i="3"/>
  <c r="F71" i="3"/>
  <c r="H71" i="3"/>
  <c r="J71" i="3"/>
  <c r="D72" i="3"/>
  <c r="F72" i="3"/>
  <c r="H72" i="3"/>
  <c r="J72" i="3"/>
  <c r="D73" i="3"/>
  <c r="F73" i="3"/>
  <c r="H73" i="3"/>
  <c r="J73" i="3"/>
  <c r="D74" i="3"/>
  <c r="F74" i="3"/>
  <c r="H74" i="3"/>
  <c r="J74" i="3"/>
  <c r="D75" i="3"/>
  <c r="F75" i="3"/>
  <c r="H75" i="3"/>
  <c r="J75" i="3"/>
  <c r="D76" i="3"/>
  <c r="F76" i="3"/>
  <c r="H76" i="3"/>
  <c r="J76" i="3"/>
  <c r="D77" i="3"/>
  <c r="F77" i="3"/>
  <c r="H77" i="3"/>
  <c r="J77" i="3"/>
  <c r="D78" i="3"/>
  <c r="F78" i="3"/>
  <c r="H78" i="3"/>
  <c r="J78" i="3"/>
  <c r="D79" i="3"/>
  <c r="F79" i="3"/>
  <c r="H79" i="3"/>
  <c r="J79" i="3"/>
  <c r="D80" i="3"/>
  <c r="E80" i="3"/>
  <c r="F80" i="3"/>
  <c r="H80" i="3"/>
  <c r="J80" i="3"/>
  <c r="D81" i="3"/>
  <c r="F81" i="3"/>
  <c r="H81" i="3"/>
  <c r="J81" i="3"/>
  <c r="D82" i="3"/>
  <c r="F82" i="3"/>
  <c r="H82" i="3"/>
  <c r="J82" i="3"/>
  <c r="D83" i="3"/>
  <c r="F83" i="3"/>
  <c r="H83" i="3"/>
  <c r="J83" i="3"/>
  <c r="D84" i="3"/>
  <c r="F84" i="3"/>
  <c r="H84" i="3"/>
  <c r="J84" i="3"/>
  <c r="D85" i="3"/>
  <c r="F85" i="3"/>
  <c r="H85" i="3"/>
  <c r="J85" i="3"/>
  <c r="D86" i="3"/>
  <c r="F86" i="3"/>
  <c r="H86" i="3"/>
  <c r="J86" i="3"/>
  <c r="C73" i="3"/>
  <c r="C79" i="3"/>
  <c r="C80" i="3"/>
  <c r="C81" i="3"/>
  <c r="C82" i="3"/>
  <c r="C83" i="3"/>
  <c r="C84" i="3"/>
  <c r="C85" i="3"/>
  <c r="C86" i="3"/>
  <c r="W40" i="3"/>
  <c r="V40" i="3"/>
  <c r="U40" i="3"/>
  <c r="T40" i="3"/>
  <c r="J38" i="21" l="1"/>
  <c r="O247" i="24"/>
  <c r="O70" i="24"/>
  <c r="O32" i="24" s="1"/>
  <c r="O42" i="24" s="1"/>
  <c r="U247" i="24"/>
  <c r="U70" i="24"/>
  <c r="U32" i="24" s="1"/>
  <c r="U42" i="24" s="1"/>
  <c r="S247" i="24"/>
  <c r="S70" i="24"/>
  <c r="S32" i="24" s="1"/>
  <c r="Q247" i="24"/>
  <c r="Q70" i="24"/>
  <c r="Q32" i="24" s="1"/>
  <c r="R247" i="24"/>
  <c r="R70" i="24"/>
  <c r="R32" i="24" s="1"/>
  <c r="U246" i="24"/>
  <c r="U69" i="24"/>
  <c r="U31" i="24" s="1"/>
  <c r="Q246" i="24"/>
  <c r="Q69" i="24"/>
  <c r="Q31" i="24" s="1"/>
  <c r="X246" i="24"/>
  <c r="X69" i="24"/>
  <c r="X31" i="24" s="1"/>
  <c r="C246" i="24"/>
  <c r="C69" i="24"/>
  <c r="C31" i="24" s="1"/>
  <c r="S246" i="24"/>
  <c r="S69" i="24"/>
  <c r="S31" i="24" s="1"/>
  <c r="O246" i="24"/>
  <c r="O69" i="24"/>
  <c r="O31" i="24" s="1"/>
  <c r="Q245" i="24"/>
  <c r="Q68" i="24"/>
  <c r="Q30" i="24" s="1"/>
  <c r="R245" i="24"/>
  <c r="R68" i="24"/>
  <c r="R30" i="24" s="1"/>
  <c r="X245" i="24"/>
  <c r="X68" i="24"/>
  <c r="X30" i="24" s="1"/>
  <c r="O245" i="24"/>
  <c r="O68" i="24"/>
  <c r="O30" i="24" s="1"/>
  <c r="T245" i="24"/>
  <c r="T68" i="24"/>
  <c r="T30" i="24" s="1"/>
  <c r="U245" i="24"/>
  <c r="U68" i="24"/>
  <c r="U30" i="24" s="1"/>
  <c r="S245" i="24"/>
  <c r="S68" i="24"/>
  <c r="S30" i="24" s="1"/>
  <c r="P245" i="24"/>
  <c r="P68" i="24"/>
  <c r="P30" i="24" s="1"/>
  <c r="R230" i="24"/>
  <c r="R53" i="24"/>
  <c r="R15" i="24" s="1"/>
  <c r="O230" i="24"/>
  <c r="O53" i="24"/>
  <c r="O15" i="24" s="1"/>
  <c r="X230" i="24"/>
  <c r="X53" i="24"/>
  <c r="X15" i="24" s="1"/>
  <c r="X39" i="24" s="1"/>
  <c r="U230" i="24"/>
  <c r="U53" i="24"/>
  <c r="U15" i="24" s="1"/>
  <c r="S230" i="24"/>
  <c r="S53" i="24"/>
  <c r="S15" i="24" s="1"/>
  <c r="Q230" i="24"/>
  <c r="Q53" i="24"/>
  <c r="Q15" i="24" s="1"/>
  <c r="P230" i="24"/>
  <c r="P53" i="24"/>
  <c r="P15" i="24" s="1"/>
  <c r="W230" i="24"/>
  <c r="W53" i="24"/>
  <c r="W15" i="24" s="1"/>
  <c r="T230" i="24"/>
  <c r="T53" i="24"/>
  <c r="T15" i="24" s="1"/>
  <c r="V230" i="24"/>
  <c r="V53" i="24"/>
  <c r="V15" i="24" s="1"/>
  <c r="X59" i="21"/>
  <c r="X24" i="21" s="1"/>
  <c r="O222" i="21"/>
  <c r="V59" i="21"/>
  <c r="V222" i="21"/>
  <c r="W49" i="21"/>
  <c r="W14" i="21" s="1"/>
  <c r="C220" i="21"/>
  <c r="C57" i="21"/>
  <c r="C22" i="21" s="1"/>
  <c r="R214" i="21"/>
  <c r="R51" i="21"/>
  <c r="R16" i="21" s="1"/>
  <c r="V214" i="21"/>
  <c r="V51" i="21"/>
  <c r="V16" i="21" s="1"/>
  <c r="R57" i="21"/>
  <c r="R22" i="21" s="1"/>
  <c r="R220" i="21"/>
  <c r="U218" i="21"/>
  <c r="U55" i="21"/>
  <c r="U20" i="21" s="1"/>
  <c r="Q51" i="21"/>
  <c r="Q16" i="21" s="1"/>
  <c r="Q214" i="21"/>
  <c r="C213" i="21"/>
  <c r="C50" i="21"/>
  <c r="C15" i="21" s="1"/>
  <c r="Q218" i="21"/>
  <c r="Q55" i="21"/>
  <c r="Q20" i="21" s="1"/>
  <c r="T214" i="21"/>
  <c r="T51" i="21"/>
  <c r="T16" i="21" s="1"/>
  <c r="R231" i="21"/>
  <c r="R68" i="21"/>
  <c r="R33" i="21" s="1"/>
  <c r="U56" i="21"/>
  <c r="U219" i="21"/>
  <c r="T227" i="21"/>
  <c r="T64" i="21"/>
  <c r="T29" i="21" s="1"/>
  <c r="I59" i="21"/>
  <c r="I24" i="21" s="1"/>
  <c r="C212" i="21"/>
  <c r="C49" i="21"/>
  <c r="C14" i="21" s="1"/>
  <c r="C36" i="21" s="1"/>
  <c r="Q213" i="21"/>
  <c r="Q50" i="21"/>
  <c r="Q15" i="21" s="1"/>
  <c r="C227" i="21"/>
  <c r="C64" i="21"/>
  <c r="C29" i="21" s="1"/>
  <c r="U51" i="21"/>
  <c r="U16" i="21" s="1"/>
  <c r="U214" i="21"/>
  <c r="C56" i="21"/>
  <c r="C21" i="21" s="1"/>
  <c r="C219" i="21"/>
  <c r="R227" i="21"/>
  <c r="R64" i="21"/>
  <c r="R29" i="21" s="1"/>
  <c r="C214" i="21"/>
  <c r="C51" i="21"/>
  <c r="C16" i="21" s="1"/>
  <c r="R222" i="21"/>
  <c r="R59" i="21"/>
  <c r="Q219" i="21"/>
  <c r="Q56" i="21"/>
  <c r="I69" i="24"/>
  <c r="I31" i="24" s="1"/>
  <c r="I66" i="24"/>
  <c r="I28" i="24" s="1"/>
  <c r="K73" i="24"/>
  <c r="K35" i="24" s="1"/>
  <c r="C73" i="24"/>
  <c r="C35" i="24" s="1"/>
  <c r="C42" i="24" s="1"/>
  <c r="C250" i="24"/>
  <c r="I64" i="24"/>
  <c r="I26" i="24" s="1"/>
  <c r="C245" i="24"/>
  <c r="C68" i="24"/>
  <c r="C30" i="24" s="1"/>
  <c r="I70" i="24"/>
  <c r="I32" i="24" s="1"/>
  <c r="U59" i="21"/>
  <c r="U24" i="21" s="1"/>
  <c r="C68" i="21"/>
  <c r="C33" i="21" s="1"/>
  <c r="V231" i="21"/>
  <c r="V68" i="21"/>
  <c r="V33" i="21" s="1"/>
  <c r="S231" i="21"/>
  <c r="S68" i="21"/>
  <c r="S33" i="21" s="1"/>
  <c r="U231" i="21"/>
  <c r="U68" i="21"/>
  <c r="U33" i="21" s="1"/>
  <c r="C59" i="21"/>
  <c r="C24" i="21" s="1"/>
  <c r="C222" i="21"/>
  <c r="W222" i="21"/>
  <c r="W59" i="21"/>
  <c r="W24" i="21" s="1"/>
  <c r="S222" i="21"/>
  <c r="S59" i="21"/>
  <c r="G222" i="21"/>
  <c r="G59" i="21"/>
  <c r="G24" i="21" s="1"/>
  <c r="T222" i="21"/>
  <c r="T59" i="21"/>
  <c r="T24" i="21" s="1"/>
  <c r="E211" i="21"/>
  <c r="E48" i="21"/>
  <c r="E13" i="21" s="1"/>
  <c r="W211" i="21"/>
  <c r="W48" i="21"/>
  <c r="D38" i="21"/>
  <c r="D40" i="21" s="1"/>
  <c r="H40" i="21"/>
  <c r="U232" i="21"/>
  <c r="U69" i="21"/>
  <c r="U34" i="21" s="1"/>
  <c r="O233" i="21"/>
  <c r="O70" i="21"/>
  <c r="O35" i="21" s="1"/>
  <c r="S52" i="21"/>
  <c r="S17" i="21" s="1"/>
  <c r="S215" i="21"/>
  <c r="W214" i="21"/>
  <c r="W51" i="21"/>
  <c r="W16" i="21" s="1"/>
  <c r="P224" i="21"/>
  <c r="P61" i="21"/>
  <c r="P26" i="21" s="1"/>
  <c r="W217" i="21"/>
  <c r="W54" i="21"/>
  <c r="W19" i="21" s="1"/>
  <c r="T218" i="21"/>
  <c r="T55" i="21"/>
  <c r="T20" i="21" s="1"/>
  <c r="T50" i="21"/>
  <c r="T15" i="21" s="1"/>
  <c r="T213" i="21"/>
  <c r="P62" i="21"/>
  <c r="P27" i="21" s="1"/>
  <c r="P225" i="21"/>
  <c r="S53" i="21"/>
  <c r="S18" i="21" s="1"/>
  <c r="S216" i="21"/>
  <c r="S219" i="21"/>
  <c r="S56" i="21"/>
  <c r="S21" i="21" s="1"/>
  <c r="O220" i="21"/>
  <c r="O57" i="21"/>
  <c r="O22" i="21" s="1"/>
  <c r="W232" i="21"/>
  <c r="W69" i="21"/>
  <c r="W34" i="21" s="1"/>
  <c r="T58" i="21"/>
  <c r="T23" i="21" s="1"/>
  <c r="T221" i="21"/>
  <c r="W227" i="21"/>
  <c r="W64" i="21"/>
  <c r="W29" i="21" s="1"/>
  <c r="W215" i="21"/>
  <c r="W52" i="21"/>
  <c r="W17" i="21" s="1"/>
  <c r="S226" i="21"/>
  <c r="S63" i="21"/>
  <c r="S28" i="21" s="1"/>
  <c r="T61" i="21"/>
  <c r="T26" i="21" s="1"/>
  <c r="T224" i="21"/>
  <c r="O217" i="21"/>
  <c r="O54" i="21"/>
  <c r="O19" i="21" s="1"/>
  <c r="O218" i="21"/>
  <c r="O55" i="21"/>
  <c r="O20" i="21" s="1"/>
  <c r="O213" i="21"/>
  <c r="O50" i="21"/>
  <c r="O15" i="21" s="1"/>
  <c r="Q225" i="21"/>
  <c r="Q62" i="21"/>
  <c r="C53" i="21"/>
  <c r="C18" i="21" s="1"/>
  <c r="C216" i="21"/>
  <c r="O219" i="21"/>
  <c r="O56" i="21"/>
  <c r="O21" i="21" s="1"/>
  <c r="W220" i="21"/>
  <c r="W57" i="21"/>
  <c r="W22" i="21" s="1"/>
  <c r="O69" i="21"/>
  <c r="O34" i="21" s="1"/>
  <c r="O232" i="21"/>
  <c r="W221" i="21"/>
  <c r="W58" i="21"/>
  <c r="W23" i="21" s="1"/>
  <c r="S227" i="21"/>
  <c r="S64" i="21"/>
  <c r="S29" i="21" s="1"/>
  <c r="T226" i="21"/>
  <c r="T63" i="21"/>
  <c r="T28" i="21" s="1"/>
  <c r="U224" i="21"/>
  <c r="U61" i="21"/>
  <c r="U26" i="21" s="1"/>
  <c r="P217" i="21"/>
  <c r="P54" i="21"/>
  <c r="P19" i="21" s="1"/>
  <c r="W228" i="21"/>
  <c r="W65" i="21"/>
  <c r="W30" i="21" s="1"/>
  <c r="W213" i="21"/>
  <c r="W50" i="21"/>
  <c r="W15" i="21" s="1"/>
  <c r="S225" i="21"/>
  <c r="S62" i="21"/>
  <c r="O53" i="21"/>
  <c r="O18" i="21" s="1"/>
  <c r="O216" i="21"/>
  <c r="W219" i="21"/>
  <c r="W56" i="21"/>
  <c r="W21" i="21" s="1"/>
  <c r="P220" i="21"/>
  <c r="P57" i="21"/>
  <c r="P22" i="21" s="1"/>
  <c r="Q232" i="21"/>
  <c r="Q69" i="21"/>
  <c r="Q34" i="21" s="1"/>
  <c r="O221" i="21"/>
  <c r="O58" i="21"/>
  <c r="O23" i="21" s="1"/>
  <c r="O227" i="21"/>
  <c r="O64" i="21"/>
  <c r="O29" i="21" s="1"/>
  <c r="O226" i="21"/>
  <c r="O63" i="21"/>
  <c r="O28" i="21" s="1"/>
  <c r="W224" i="21"/>
  <c r="W61" i="21"/>
  <c r="W26" i="21" s="1"/>
  <c r="P218" i="21"/>
  <c r="P55" i="21"/>
  <c r="P20" i="21" s="1"/>
  <c r="O65" i="21"/>
  <c r="O30" i="21" s="1"/>
  <c r="O228" i="21"/>
  <c r="U225" i="21"/>
  <c r="U62" i="21"/>
  <c r="U27" i="21" s="1"/>
  <c r="T225" i="21"/>
  <c r="T62" i="21"/>
  <c r="T27" i="21" s="1"/>
  <c r="O229" i="21"/>
  <c r="O66" i="21"/>
  <c r="O31" i="21" s="1"/>
  <c r="O230" i="21"/>
  <c r="O67" i="21"/>
  <c r="O32" i="21" s="1"/>
  <c r="S220" i="21"/>
  <c r="S57" i="21"/>
  <c r="S22" i="21" s="1"/>
  <c r="S232" i="21"/>
  <c r="S69" i="21"/>
  <c r="S34" i="21" s="1"/>
  <c r="S233" i="21"/>
  <c r="S70" i="21"/>
  <c r="S35" i="21" s="1"/>
  <c r="Q227" i="21"/>
  <c r="Q64" i="21"/>
  <c r="Q29" i="21" s="1"/>
  <c r="S214" i="21"/>
  <c r="S51" i="21"/>
  <c r="S16" i="21" s="1"/>
  <c r="P226" i="21"/>
  <c r="P63" i="21"/>
  <c r="P28" i="21" s="1"/>
  <c r="S217" i="21"/>
  <c r="S54" i="21"/>
  <c r="S19" i="21" s="1"/>
  <c r="W218" i="21"/>
  <c r="W55" i="21"/>
  <c r="W20" i="21" s="1"/>
  <c r="S213" i="21"/>
  <c r="S50" i="21"/>
  <c r="S15" i="21" s="1"/>
  <c r="O62" i="21"/>
  <c r="O27" i="21" s="1"/>
  <c r="O225" i="21"/>
  <c r="T216" i="21"/>
  <c r="T53" i="21"/>
  <c r="T229" i="21"/>
  <c r="T66" i="21"/>
  <c r="T31" i="21" s="1"/>
  <c r="W230" i="21"/>
  <c r="W67" i="21"/>
  <c r="W32" i="21" s="1"/>
  <c r="T220" i="21"/>
  <c r="T57" i="21"/>
  <c r="T22" i="21" s="1"/>
  <c r="F40" i="21"/>
  <c r="T232" i="21"/>
  <c r="T69" i="21"/>
  <c r="T34" i="21" s="1"/>
  <c r="W233" i="21"/>
  <c r="W70" i="21"/>
  <c r="W35" i="21" s="1"/>
  <c r="C215" i="21"/>
  <c r="C52" i="21"/>
  <c r="C17" i="21" s="1"/>
  <c r="O214" i="21"/>
  <c r="O51" i="21"/>
  <c r="O16" i="21" s="1"/>
  <c r="O224" i="21"/>
  <c r="O61" i="21"/>
  <c r="O26" i="21" s="1"/>
  <c r="T217" i="21"/>
  <c r="T54" i="21"/>
  <c r="T19" i="21" s="1"/>
  <c r="S218" i="21"/>
  <c r="S55" i="21"/>
  <c r="S20" i="21" s="1"/>
  <c r="P213" i="21"/>
  <c r="P50" i="21"/>
  <c r="P15" i="21" s="1"/>
  <c r="W225" i="21"/>
  <c r="W62" i="21"/>
  <c r="W27" i="21" s="1"/>
  <c r="W216" i="21"/>
  <c r="W53" i="21"/>
  <c r="W18" i="21" s="1"/>
  <c r="W229" i="21"/>
  <c r="W66" i="21"/>
  <c r="W31" i="21" s="1"/>
  <c r="U220" i="21"/>
  <c r="U57" i="21"/>
  <c r="U22" i="21" s="1"/>
  <c r="Q57" i="21"/>
  <c r="Q22" i="21" s="1"/>
  <c r="Q220" i="21"/>
  <c r="G53" i="24"/>
  <c r="G15" i="24" s="1"/>
  <c r="G63" i="24"/>
  <c r="G25" i="24" s="1"/>
  <c r="I65" i="24"/>
  <c r="I27" i="24" s="1"/>
  <c r="G51" i="24"/>
  <c r="G13" i="24" s="1"/>
  <c r="I251" i="24"/>
  <c r="F40" i="24"/>
  <c r="G52" i="24"/>
  <c r="G14" i="24" s="1"/>
  <c r="I56" i="24"/>
  <c r="I18" i="24" s="1"/>
  <c r="K247" i="24"/>
  <c r="K70" i="24"/>
  <c r="K32" i="24" s="1"/>
  <c r="I239" i="24"/>
  <c r="I62" i="24"/>
  <c r="I24" i="24" s="1"/>
  <c r="I55" i="24"/>
  <c r="I17" i="24" s="1"/>
  <c r="I76" i="24"/>
  <c r="I38" i="24" s="1"/>
  <c r="K232" i="24"/>
  <c r="K55" i="24"/>
  <c r="K17" i="24" s="1"/>
  <c r="K39" i="24" s="1"/>
  <c r="K64" i="24"/>
  <c r="K26" i="24" s="1"/>
  <c r="K241" i="24"/>
  <c r="K243" i="24"/>
  <c r="K66" i="24"/>
  <c r="K28" i="24" s="1"/>
  <c r="K242" i="24"/>
  <c r="K65" i="24"/>
  <c r="K27" i="24" s="1"/>
  <c r="K252" i="24"/>
  <c r="K75" i="24"/>
  <c r="K37" i="24" s="1"/>
  <c r="I68" i="24"/>
  <c r="I30" i="24" s="1"/>
  <c r="I245" i="24"/>
  <c r="K233" i="24"/>
  <c r="K56" i="24"/>
  <c r="K18" i="24" s="1"/>
  <c r="K253" i="24"/>
  <c r="K76" i="24"/>
  <c r="K38" i="24" s="1"/>
  <c r="K251" i="24"/>
  <c r="K74" i="24"/>
  <c r="K36" i="24" s="1"/>
  <c r="K246" i="24"/>
  <c r="K69" i="24"/>
  <c r="K31" i="24" s="1"/>
  <c r="K245" i="24"/>
  <c r="K68" i="24"/>
  <c r="K30" i="24" s="1"/>
  <c r="K239" i="24"/>
  <c r="K62" i="24"/>
  <c r="K24" i="24" s="1"/>
  <c r="G73" i="24"/>
  <c r="G35" i="24" s="1"/>
  <c r="G54" i="24"/>
  <c r="G16" i="24" s="1"/>
  <c r="G58" i="24"/>
  <c r="G20" i="24" s="1"/>
  <c r="G72" i="24"/>
  <c r="G34" i="24" s="1"/>
  <c r="G71" i="24"/>
  <c r="G33" i="24" s="1"/>
  <c r="C58" i="24"/>
  <c r="C20" i="24" s="1"/>
  <c r="C229" i="24"/>
  <c r="G49" i="24"/>
  <c r="G11" i="24" s="1"/>
  <c r="I228" i="24"/>
  <c r="I51" i="24"/>
  <c r="I13" i="24" s="1"/>
  <c r="I248" i="24"/>
  <c r="I71" i="24"/>
  <c r="I33" i="24" s="1"/>
  <c r="E74" i="24"/>
  <c r="E36" i="24" s="1"/>
  <c r="G59" i="24"/>
  <c r="G21" i="24" s="1"/>
  <c r="G61" i="24"/>
  <c r="G23" i="24" s="1"/>
  <c r="I230" i="24"/>
  <c r="I53" i="24"/>
  <c r="I15" i="24" s="1"/>
  <c r="I229" i="24"/>
  <c r="I52" i="24"/>
  <c r="I14" i="24" s="1"/>
  <c r="C49" i="24"/>
  <c r="C11" i="24" s="1"/>
  <c r="G57" i="24"/>
  <c r="G19" i="24" s="1"/>
  <c r="I227" i="24"/>
  <c r="I50" i="24"/>
  <c r="I12" i="24" s="1"/>
  <c r="I63" i="24"/>
  <c r="I25" i="24" s="1"/>
  <c r="I240" i="24"/>
  <c r="I249" i="24"/>
  <c r="I72" i="24"/>
  <c r="I34" i="24" s="1"/>
  <c r="I54" i="24"/>
  <c r="I16" i="24" s="1"/>
  <c r="I231" i="24"/>
  <c r="I235" i="24"/>
  <c r="I58" i="24"/>
  <c r="I20" i="24" s="1"/>
  <c r="E64" i="24"/>
  <c r="E26" i="24" s="1"/>
  <c r="G60" i="24"/>
  <c r="G22" i="24" s="1"/>
  <c r="I226" i="24"/>
  <c r="I49" i="24"/>
  <c r="I11" i="24" s="1"/>
  <c r="I238" i="24"/>
  <c r="I61" i="24"/>
  <c r="I23" i="24" s="1"/>
  <c r="I237" i="24"/>
  <c r="I60" i="24"/>
  <c r="I22" i="24" s="1"/>
  <c r="I234" i="24"/>
  <c r="I57" i="24"/>
  <c r="I19" i="24" s="1"/>
  <c r="I250" i="24"/>
  <c r="I73" i="24"/>
  <c r="I35" i="24" s="1"/>
  <c r="G50" i="24"/>
  <c r="G12" i="24" s="1"/>
  <c r="G244" i="24"/>
  <c r="I236" i="24"/>
  <c r="I59" i="24"/>
  <c r="I21" i="24" s="1"/>
  <c r="I244" i="24"/>
  <c r="I67" i="24"/>
  <c r="I29" i="24" s="1"/>
  <c r="C50" i="24"/>
  <c r="C12" i="24" s="1"/>
  <c r="E62" i="24"/>
  <c r="E24" i="24" s="1"/>
  <c r="E68" i="24"/>
  <c r="E30" i="24" s="1"/>
  <c r="E75" i="24"/>
  <c r="E37" i="24" s="1"/>
  <c r="E69" i="24"/>
  <c r="E31" i="24" s="1"/>
  <c r="G241" i="24"/>
  <c r="G64" i="24"/>
  <c r="G26" i="24" s="1"/>
  <c r="G251" i="24"/>
  <c r="G74" i="24"/>
  <c r="G36" i="24" s="1"/>
  <c r="E66" i="24"/>
  <c r="E28" i="24" s="1"/>
  <c r="E76" i="24"/>
  <c r="E38" i="24" s="1"/>
  <c r="E65" i="24"/>
  <c r="E27" i="24" s="1"/>
  <c r="E56" i="24"/>
  <c r="E18" i="24" s="1"/>
  <c r="G232" i="24"/>
  <c r="G55" i="24"/>
  <c r="G17" i="24" s="1"/>
  <c r="G243" i="24"/>
  <c r="G66" i="24"/>
  <c r="G28" i="24" s="1"/>
  <c r="G245" i="24"/>
  <c r="G68" i="24"/>
  <c r="G30" i="24" s="1"/>
  <c r="G246" i="24"/>
  <c r="G69" i="24"/>
  <c r="G31" i="24" s="1"/>
  <c r="G239" i="24"/>
  <c r="G62" i="24"/>
  <c r="G24" i="24" s="1"/>
  <c r="G252" i="24"/>
  <c r="G75" i="24"/>
  <c r="G37" i="24" s="1"/>
  <c r="E55" i="24"/>
  <c r="E17" i="24" s="1"/>
  <c r="G253" i="24"/>
  <c r="G76" i="24"/>
  <c r="G38" i="24" s="1"/>
  <c r="G233" i="24"/>
  <c r="G56" i="24"/>
  <c r="G18" i="24" s="1"/>
  <c r="G242" i="24"/>
  <c r="G65" i="24"/>
  <c r="G27" i="24" s="1"/>
  <c r="C53" i="24"/>
  <c r="C15" i="24" s="1"/>
  <c r="C61" i="24"/>
  <c r="C23" i="24" s="1"/>
  <c r="D41" i="24"/>
  <c r="C228" i="24"/>
  <c r="C67" i="24"/>
  <c r="C29" i="24" s="1"/>
  <c r="C234" i="24"/>
  <c r="C57" i="24"/>
  <c r="C19" i="24" s="1"/>
  <c r="J39" i="24"/>
  <c r="E235" i="24"/>
  <c r="E58" i="24"/>
  <c r="E20" i="24" s="1"/>
  <c r="E227" i="24"/>
  <c r="E50" i="24"/>
  <c r="E12" i="24" s="1"/>
  <c r="E231" i="24"/>
  <c r="E54" i="24"/>
  <c r="E16" i="24" s="1"/>
  <c r="C54" i="24"/>
  <c r="C16" i="24" s="1"/>
  <c r="C231" i="24"/>
  <c r="E238" i="24"/>
  <c r="E61" i="24"/>
  <c r="E23" i="24" s="1"/>
  <c r="E228" i="24"/>
  <c r="E51" i="24"/>
  <c r="E13" i="24" s="1"/>
  <c r="E226" i="24"/>
  <c r="E49" i="24"/>
  <c r="E11" i="24" s="1"/>
  <c r="J40" i="24"/>
  <c r="C60" i="24"/>
  <c r="C22" i="24" s="1"/>
  <c r="E230" i="24"/>
  <c r="E53" i="24"/>
  <c r="E15" i="24" s="1"/>
  <c r="E229" i="24"/>
  <c r="E52" i="24"/>
  <c r="E14" i="24" s="1"/>
  <c r="C236" i="24"/>
  <c r="E57" i="24"/>
  <c r="E19" i="24" s="1"/>
  <c r="E234" i="24"/>
  <c r="E236" i="24"/>
  <c r="E59" i="24"/>
  <c r="E21" i="24" s="1"/>
  <c r="E244" i="24"/>
  <c r="E67" i="24"/>
  <c r="E29" i="24" s="1"/>
  <c r="E60" i="24"/>
  <c r="E22" i="24" s="1"/>
  <c r="E237" i="24"/>
  <c r="F39" i="24"/>
  <c r="J41" i="24"/>
  <c r="D40" i="24"/>
  <c r="H39" i="24"/>
  <c r="H43" i="24" s="1"/>
  <c r="D39" i="24"/>
  <c r="S17" i="24"/>
  <c r="P17" i="24"/>
  <c r="R17" i="24"/>
  <c r="N17" i="24"/>
  <c r="W17" i="24"/>
  <c r="T17" i="24"/>
  <c r="V17" i="24"/>
  <c r="Q17" i="24"/>
  <c r="W29" i="24"/>
  <c r="Q29" i="24"/>
  <c r="V29" i="24"/>
  <c r="U29" i="24"/>
  <c r="S29" i="24"/>
  <c r="P29" i="24"/>
  <c r="N41" i="24"/>
  <c r="U20" i="24"/>
  <c r="R20" i="24"/>
  <c r="T29" i="24"/>
  <c r="T41" i="24" s="1"/>
  <c r="O17" i="24"/>
  <c r="O39" i="24" s="1"/>
  <c r="S26" i="24"/>
  <c r="W26" i="24"/>
  <c r="P26" i="24"/>
  <c r="R26" i="24"/>
  <c r="Q26" i="24"/>
  <c r="V26" i="24"/>
  <c r="U17" i="24"/>
  <c r="U39" i="24" s="1"/>
  <c r="S14" i="24"/>
  <c r="N14" i="24"/>
  <c r="N39" i="24" s="1"/>
  <c r="W14" i="24"/>
  <c r="W39" i="24" s="1"/>
  <c r="Q14" i="24"/>
  <c r="V14" i="24"/>
  <c r="R14" i="24"/>
  <c r="P14" i="24"/>
  <c r="R29" i="24"/>
  <c r="O40" i="24"/>
  <c r="V23" i="24"/>
  <c r="R23" i="24"/>
  <c r="Q23" i="24"/>
  <c r="W23" i="24"/>
  <c r="S23" i="24"/>
  <c r="P23" i="24"/>
  <c r="P42" i="24"/>
  <c r="O29" i="24"/>
  <c r="O41" i="24" s="1"/>
  <c r="U23" i="24"/>
  <c r="V20" i="24"/>
  <c r="T20" i="24"/>
  <c r="T40" i="24" s="1"/>
  <c r="N20" i="24"/>
  <c r="N40" i="24" s="1"/>
  <c r="Q20" i="24"/>
  <c r="S20" i="24"/>
  <c r="W20" i="24"/>
  <c r="P20" i="24"/>
  <c r="W37" i="24"/>
  <c r="W42" i="24" s="1"/>
  <c r="S37" i="24"/>
  <c r="R37" i="24"/>
  <c r="V37" i="24"/>
  <c r="V42" i="24" s="1"/>
  <c r="Q37" i="24"/>
  <c r="Q42" i="24" s="1"/>
  <c r="N37" i="24"/>
  <c r="N42" i="24" s="1"/>
  <c r="T37" i="24"/>
  <c r="T42" i="24" s="1"/>
  <c r="N39" i="21"/>
  <c r="C232" i="21"/>
  <c r="C69" i="21"/>
  <c r="C34" i="21" s="1"/>
  <c r="C62" i="21"/>
  <c r="C27" i="21" s="1"/>
  <c r="C225" i="21"/>
  <c r="X214" i="21"/>
  <c r="X51" i="21"/>
  <c r="X16" i="21" s="1"/>
  <c r="I220" i="21"/>
  <c r="I57" i="21"/>
  <c r="I22" i="21" s="1"/>
  <c r="P223" i="21"/>
  <c r="P60" i="21"/>
  <c r="P25" i="21" s="1"/>
  <c r="K219" i="21"/>
  <c r="K56" i="21"/>
  <c r="K21" i="21" s="1"/>
  <c r="T210" i="21"/>
  <c r="T47" i="21"/>
  <c r="T12" i="21" s="1"/>
  <c r="U227" i="21"/>
  <c r="U64" i="21"/>
  <c r="U29" i="21" s="1"/>
  <c r="O212" i="21"/>
  <c r="O49" i="21"/>
  <c r="O14" i="21" s="1"/>
  <c r="C218" i="21"/>
  <c r="C55" i="21"/>
  <c r="C20" i="21" s="1"/>
  <c r="G215" i="21"/>
  <c r="G52" i="21"/>
  <c r="G17" i="21" s="1"/>
  <c r="V215" i="21"/>
  <c r="V52" i="21"/>
  <c r="V17" i="21" s="1"/>
  <c r="Q221" i="21"/>
  <c r="Q58" i="21"/>
  <c r="Q23" i="21" s="1"/>
  <c r="K232" i="21"/>
  <c r="K69" i="21"/>
  <c r="K34" i="21" s="1"/>
  <c r="X211" i="21"/>
  <c r="X48" i="21"/>
  <c r="X13" i="21" s="1"/>
  <c r="T211" i="21"/>
  <c r="T48" i="21"/>
  <c r="T13" i="21" s="1"/>
  <c r="G216" i="21"/>
  <c r="G53" i="21"/>
  <c r="G18" i="21" s="1"/>
  <c r="K216" i="21"/>
  <c r="K53" i="21"/>
  <c r="K18" i="21" s="1"/>
  <c r="G225" i="21"/>
  <c r="G62" i="21"/>
  <c r="G27" i="21" s="1"/>
  <c r="G213" i="21"/>
  <c r="G50" i="21"/>
  <c r="G15" i="21" s="1"/>
  <c r="W13" i="21"/>
  <c r="S230" i="21"/>
  <c r="S67" i="21"/>
  <c r="S32" i="21" s="1"/>
  <c r="X230" i="21"/>
  <c r="X67" i="21"/>
  <c r="X32" i="21" s="1"/>
  <c r="V230" i="21"/>
  <c r="V67" i="21"/>
  <c r="V32" i="21" s="1"/>
  <c r="R229" i="21"/>
  <c r="R66" i="21"/>
  <c r="R31" i="21" s="1"/>
  <c r="X233" i="21"/>
  <c r="X70" i="21"/>
  <c r="X35" i="21" s="1"/>
  <c r="G214" i="21"/>
  <c r="G51" i="21"/>
  <c r="G16" i="21" s="1"/>
  <c r="X220" i="21"/>
  <c r="X57" i="21"/>
  <c r="X22" i="21" s="1"/>
  <c r="R27" i="21"/>
  <c r="S27" i="21"/>
  <c r="Q27" i="21"/>
  <c r="E217" i="21"/>
  <c r="E54" i="21"/>
  <c r="E19" i="21" s="1"/>
  <c r="Q224" i="21"/>
  <c r="Q61" i="21"/>
  <c r="Q26" i="21" s="1"/>
  <c r="U228" i="21"/>
  <c r="U65" i="21"/>
  <c r="U30" i="21" s="1"/>
  <c r="Q228" i="21"/>
  <c r="Q65" i="21"/>
  <c r="Q30" i="21" s="1"/>
  <c r="K223" i="21"/>
  <c r="K60" i="21"/>
  <c r="K25" i="21" s="1"/>
  <c r="X223" i="21"/>
  <c r="X60" i="21"/>
  <c r="X25" i="21" s="1"/>
  <c r="X219" i="21"/>
  <c r="X56" i="21"/>
  <c r="X21" i="21" s="1"/>
  <c r="G210" i="21"/>
  <c r="G47" i="21"/>
  <c r="G12" i="21" s="1"/>
  <c r="Q210" i="21"/>
  <c r="Q47" i="21"/>
  <c r="Q12" i="21" s="1"/>
  <c r="V227" i="21"/>
  <c r="V64" i="21"/>
  <c r="V29" i="21" s="1"/>
  <c r="Q212" i="21"/>
  <c r="Q49" i="21"/>
  <c r="Q14" i="21" s="1"/>
  <c r="U212" i="21"/>
  <c r="U49" i="21"/>
  <c r="U14" i="21" s="1"/>
  <c r="X215" i="21"/>
  <c r="X52" i="21"/>
  <c r="X17" i="21" s="1"/>
  <c r="P215" i="21"/>
  <c r="P52" i="21"/>
  <c r="P17" i="21" s="1"/>
  <c r="X221" i="21"/>
  <c r="X58" i="21"/>
  <c r="X23" i="21" s="1"/>
  <c r="V221" i="21"/>
  <c r="V58" i="21"/>
  <c r="V23" i="21" s="1"/>
  <c r="P211" i="21"/>
  <c r="P48" i="21"/>
  <c r="P13" i="21" s="1"/>
  <c r="G211" i="21"/>
  <c r="G48" i="21"/>
  <c r="G13" i="21" s="1"/>
  <c r="U216" i="21"/>
  <c r="U53" i="21"/>
  <c r="U18" i="21" s="1"/>
  <c r="E216" i="21"/>
  <c r="E53" i="21"/>
  <c r="E18" i="21" s="1"/>
  <c r="I213" i="21"/>
  <c r="I50" i="21"/>
  <c r="I15" i="21" s="1"/>
  <c r="X213" i="21"/>
  <c r="X50" i="21"/>
  <c r="X15" i="21" s="1"/>
  <c r="G230" i="21"/>
  <c r="G67" i="21"/>
  <c r="G32" i="21" s="1"/>
  <c r="E229" i="21"/>
  <c r="E66" i="21"/>
  <c r="E31" i="21" s="1"/>
  <c r="S229" i="21"/>
  <c r="S66" i="21"/>
  <c r="S31" i="21" s="1"/>
  <c r="K233" i="21"/>
  <c r="K70" i="21"/>
  <c r="K35" i="21" s="1"/>
  <c r="K217" i="21"/>
  <c r="K54" i="21"/>
  <c r="K19" i="21" s="1"/>
  <c r="G217" i="21"/>
  <c r="G54" i="21"/>
  <c r="G19" i="21" s="1"/>
  <c r="E226" i="21"/>
  <c r="E63" i="21"/>
  <c r="E28" i="21" s="1"/>
  <c r="G224" i="21"/>
  <c r="G61" i="21"/>
  <c r="G26" i="21" s="1"/>
  <c r="C65" i="21"/>
  <c r="C30" i="21" s="1"/>
  <c r="C228" i="21"/>
  <c r="R223" i="21"/>
  <c r="R60" i="21"/>
  <c r="R25" i="21" s="1"/>
  <c r="T223" i="21"/>
  <c r="T60" i="21"/>
  <c r="T25" i="21" s="1"/>
  <c r="U210" i="21"/>
  <c r="U47" i="21"/>
  <c r="U12" i="21" s="1"/>
  <c r="G227" i="21"/>
  <c r="G64" i="21"/>
  <c r="G29" i="21" s="1"/>
  <c r="G212" i="21"/>
  <c r="G49" i="21"/>
  <c r="G14" i="21" s="1"/>
  <c r="I218" i="21"/>
  <c r="I55" i="21"/>
  <c r="I20" i="21" s="1"/>
  <c r="Q215" i="21"/>
  <c r="Q52" i="21"/>
  <c r="Q17" i="21" s="1"/>
  <c r="K221" i="21"/>
  <c r="K58" i="21"/>
  <c r="K23" i="21" s="1"/>
  <c r="U221" i="21"/>
  <c r="U58" i="21"/>
  <c r="U23" i="21" s="1"/>
  <c r="P232" i="21"/>
  <c r="P69" i="21"/>
  <c r="P34" i="21" s="1"/>
  <c r="I211" i="21"/>
  <c r="I48" i="21"/>
  <c r="I13" i="21" s="1"/>
  <c r="R211" i="21"/>
  <c r="R48" i="21"/>
  <c r="R13" i="21" s="1"/>
  <c r="V216" i="21"/>
  <c r="V53" i="21"/>
  <c r="V18" i="21" s="1"/>
  <c r="X216" i="21"/>
  <c r="X53" i="21"/>
  <c r="X18" i="21" s="1"/>
  <c r="E225" i="21"/>
  <c r="E62" i="21"/>
  <c r="E27" i="21" s="1"/>
  <c r="U213" i="21"/>
  <c r="U50" i="21"/>
  <c r="U15" i="21" s="1"/>
  <c r="K230" i="21"/>
  <c r="K67" i="21"/>
  <c r="K32" i="21" s="1"/>
  <c r="Q230" i="21"/>
  <c r="Q67" i="21"/>
  <c r="Q32" i="21" s="1"/>
  <c r="P229" i="21"/>
  <c r="P66" i="21"/>
  <c r="P31" i="21" s="1"/>
  <c r="G229" i="21"/>
  <c r="G66" i="21"/>
  <c r="G31" i="21" s="1"/>
  <c r="R24" i="21"/>
  <c r="N24" i="21"/>
  <c r="N38" i="21" s="1"/>
  <c r="V24" i="21"/>
  <c r="S24" i="21"/>
  <c r="E233" i="21"/>
  <c r="E70" i="21"/>
  <c r="E35" i="21" s="1"/>
  <c r="N36" i="21"/>
  <c r="G220" i="21"/>
  <c r="G57" i="21"/>
  <c r="G22" i="21" s="1"/>
  <c r="U217" i="21"/>
  <c r="U54" i="21"/>
  <c r="U19" i="21" s="1"/>
  <c r="G226" i="21"/>
  <c r="G63" i="21"/>
  <c r="G28" i="21" s="1"/>
  <c r="R224" i="21"/>
  <c r="R61" i="21"/>
  <c r="R26" i="21" s="1"/>
  <c r="X224" i="21"/>
  <c r="X61" i="21"/>
  <c r="X26" i="21" s="1"/>
  <c r="V228" i="21"/>
  <c r="V65" i="21"/>
  <c r="V30" i="21" s="1"/>
  <c r="E228" i="21"/>
  <c r="E65" i="21"/>
  <c r="E30" i="21" s="1"/>
  <c r="U223" i="21"/>
  <c r="U60" i="21"/>
  <c r="U25" i="21" s="1"/>
  <c r="I223" i="21"/>
  <c r="I60" i="21"/>
  <c r="I25" i="21" s="1"/>
  <c r="O210" i="21"/>
  <c r="O47" i="21"/>
  <c r="O12" i="21" s="1"/>
  <c r="K227" i="21"/>
  <c r="K64" i="21"/>
  <c r="K29" i="21" s="1"/>
  <c r="I212" i="21"/>
  <c r="I49" i="21"/>
  <c r="I14" i="21" s="1"/>
  <c r="R230" i="21"/>
  <c r="R67" i="21"/>
  <c r="R32" i="21" s="1"/>
  <c r="K218" i="21"/>
  <c r="K55" i="21"/>
  <c r="K20" i="21" s="1"/>
  <c r="K215" i="21"/>
  <c r="K52" i="21"/>
  <c r="K17" i="21" s="1"/>
  <c r="O215" i="21"/>
  <c r="O52" i="21"/>
  <c r="O17" i="21" s="1"/>
  <c r="S221" i="21"/>
  <c r="S58" i="21"/>
  <c r="S23" i="21" s="1"/>
  <c r="C221" i="21"/>
  <c r="C58" i="21"/>
  <c r="C23" i="21" s="1"/>
  <c r="E232" i="21"/>
  <c r="E69" i="21"/>
  <c r="E34" i="21" s="1"/>
  <c r="I69" i="21"/>
  <c r="I34" i="21" s="1"/>
  <c r="I232" i="21"/>
  <c r="K211" i="21"/>
  <c r="K48" i="21"/>
  <c r="K13" i="21" s="1"/>
  <c r="P53" i="21"/>
  <c r="P18" i="21" s="1"/>
  <c r="P216" i="21"/>
  <c r="K225" i="21"/>
  <c r="K62" i="21"/>
  <c r="K27" i="21" s="1"/>
  <c r="R18" i="21"/>
  <c r="T18" i="21"/>
  <c r="N18" i="21"/>
  <c r="V50" i="21"/>
  <c r="V15" i="21" s="1"/>
  <c r="V213" i="21"/>
  <c r="T230" i="21"/>
  <c r="T67" i="21"/>
  <c r="T32" i="21" s="1"/>
  <c r="U230" i="21"/>
  <c r="U67" i="21"/>
  <c r="U32" i="21" s="1"/>
  <c r="U229" i="21"/>
  <c r="U66" i="21"/>
  <c r="U31" i="21" s="1"/>
  <c r="I229" i="21"/>
  <c r="I66" i="21"/>
  <c r="I31" i="21" s="1"/>
  <c r="Q21" i="21"/>
  <c r="R21" i="21"/>
  <c r="V217" i="21"/>
  <c r="V54" i="21"/>
  <c r="V19" i="21" s="1"/>
  <c r="I226" i="21"/>
  <c r="I63" i="21"/>
  <c r="I28" i="21" s="1"/>
  <c r="K224" i="21"/>
  <c r="K61" i="21"/>
  <c r="K26" i="21" s="1"/>
  <c r="C224" i="21"/>
  <c r="C61" i="21"/>
  <c r="C26" i="21" s="1"/>
  <c r="G228" i="21"/>
  <c r="G65" i="21"/>
  <c r="G30" i="21" s="1"/>
  <c r="P228" i="21"/>
  <c r="P65" i="21"/>
  <c r="P30" i="21" s="1"/>
  <c r="K228" i="21"/>
  <c r="K65" i="21"/>
  <c r="K30" i="21" s="1"/>
  <c r="E223" i="21"/>
  <c r="E60" i="21"/>
  <c r="E25" i="21" s="1"/>
  <c r="Q223" i="21"/>
  <c r="Q60" i="21"/>
  <c r="Q25" i="21" s="1"/>
  <c r="G219" i="21"/>
  <c r="G56" i="21"/>
  <c r="G21" i="21" s="1"/>
  <c r="V210" i="21"/>
  <c r="V47" i="21"/>
  <c r="V12" i="21" s="1"/>
  <c r="K210" i="21"/>
  <c r="K47" i="21"/>
  <c r="K12" i="21" s="1"/>
  <c r="I227" i="21"/>
  <c r="I64" i="21"/>
  <c r="I29" i="21" s="1"/>
  <c r="E212" i="21"/>
  <c r="E49" i="21"/>
  <c r="E14" i="21" s="1"/>
  <c r="E36" i="21" s="1"/>
  <c r="S212" i="21"/>
  <c r="S49" i="21"/>
  <c r="S14" i="21" s="1"/>
  <c r="P212" i="21"/>
  <c r="P49" i="21"/>
  <c r="P14" i="21" s="1"/>
  <c r="G218" i="21"/>
  <c r="G55" i="21"/>
  <c r="G20" i="21" s="1"/>
  <c r="Q211" i="21"/>
  <c r="Q48" i="21"/>
  <c r="Q13" i="21" s="1"/>
  <c r="X218" i="21"/>
  <c r="X55" i="21"/>
  <c r="X20" i="21" s="1"/>
  <c r="T215" i="21"/>
  <c r="T52" i="21"/>
  <c r="T17" i="21" s="1"/>
  <c r="U215" i="21"/>
  <c r="U52" i="21"/>
  <c r="U17" i="21" s="1"/>
  <c r="E221" i="21"/>
  <c r="E58" i="21"/>
  <c r="E23" i="21" s="1"/>
  <c r="I221" i="21"/>
  <c r="I58" i="21"/>
  <c r="I23" i="21" s="1"/>
  <c r="V211" i="21"/>
  <c r="V48" i="21"/>
  <c r="V13" i="21" s="1"/>
  <c r="U211" i="21"/>
  <c r="U48" i="21"/>
  <c r="U13" i="21" s="1"/>
  <c r="I216" i="21"/>
  <c r="I53" i="21"/>
  <c r="I18" i="21" s="1"/>
  <c r="X225" i="21"/>
  <c r="X62" i="21"/>
  <c r="X27" i="21" s="1"/>
  <c r="C230" i="21"/>
  <c r="C67" i="21"/>
  <c r="C32" i="21" s="1"/>
  <c r="K229" i="21"/>
  <c r="K66" i="21"/>
  <c r="K31" i="21" s="1"/>
  <c r="Q229" i="21"/>
  <c r="Q66" i="21"/>
  <c r="Q31" i="21" s="1"/>
  <c r="P21" i="21"/>
  <c r="I233" i="21"/>
  <c r="I70" i="21"/>
  <c r="I35" i="21" s="1"/>
  <c r="K214" i="21"/>
  <c r="K51" i="21"/>
  <c r="K16" i="21" s="1"/>
  <c r="K220" i="21"/>
  <c r="K57" i="21"/>
  <c r="K22" i="21" s="1"/>
  <c r="C217" i="21"/>
  <c r="C54" i="21"/>
  <c r="C19" i="21" s="1"/>
  <c r="I217" i="21"/>
  <c r="I54" i="21"/>
  <c r="I19" i="21" s="1"/>
  <c r="X226" i="21"/>
  <c r="X63" i="21"/>
  <c r="X28" i="21" s="1"/>
  <c r="E224" i="21"/>
  <c r="E61" i="21"/>
  <c r="E26" i="21" s="1"/>
  <c r="I224" i="21"/>
  <c r="I61" i="21"/>
  <c r="I26" i="21" s="1"/>
  <c r="S228" i="21"/>
  <c r="S65" i="21"/>
  <c r="S30" i="21" s="1"/>
  <c r="I228" i="21"/>
  <c r="I65" i="21"/>
  <c r="I30" i="21" s="1"/>
  <c r="X228" i="21"/>
  <c r="X65" i="21"/>
  <c r="X30" i="21" s="1"/>
  <c r="V223" i="21"/>
  <c r="V60" i="21"/>
  <c r="V25" i="21" s="1"/>
  <c r="S223" i="21"/>
  <c r="S60" i="21"/>
  <c r="S25" i="21" s="1"/>
  <c r="I219" i="21"/>
  <c r="I56" i="21"/>
  <c r="I21" i="21" s="1"/>
  <c r="P210" i="21"/>
  <c r="P47" i="21"/>
  <c r="P12" i="21" s="1"/>
  <c r="X210" i="21"/>
  <c r="X47" i="21"/>
  <c r="X12" i="21" s="1"/>
  <c r="P64" i="21"/>
  <c r="P29" i="21" s="1"/>
  <c r="P227" i="21"/>
  <c r="R212" i="21"/>
  <c r="R49" i="21"/>
  <c r="R14" i="21" s="1"/>
  <c r="K212" i="21"/>
  <c r="K49" i="21"/>
  <c r="K14" i="21" s="1"/>
  <c r="V212" i="21"/>
  <c r="V49" i="21"/>
  <c r="V14" i="21" s="1"/>
  <c r="P230" i="21"/>
  <c r="P67" i="21"/>
  <c r="P32" i="21" s="1"/>
  <c r="E218" i="21"/>
  <c r="E55" i="21"/>
  <c r="E20" i="21" s="1"/>
  <c r="E215" i="21"/>
  <c r="E52" i="21"/>
  <c r="E17" i="21" s="1"/>
  <c r="I215" i="21"/>
  <c r="I52" i="21"/>
  <c r="I17" i="21" s="1"/>
  <c r="G221" i="21"/>
  <c r="G58" i="21"/>
  <c r="G23" i="21" s="1"/>
  <c r="P221" i="21"/>
  <c r="P58" i="21"/>
  <c r="P23" i="21" s="1"/>
  <c r="X232" i="21"/>
  <c r="X69" i="21"/>
  <c r="X34" i="21" s="1"/>
  <c r="G232" i="21"/>
  <c r="G69" i="21"/>
  <c r="G34" i="21" s="1"/>
  <c r="O211" i="21"/>
  <c r="O48" i="21"/>
  <c r="O13" i="21" s="1"/>
  <c r="S211" i="21"/>
  <c r="S48" i="21"/>
  <c r="S13" i="21" s="1"/>
  <c r="J40" i="21"/>
  <c r="Q216" i="21"/>
  <c r="Q53" i="21"/>
  <c r="Q18" i="21" s="1"/>
  <c r="I225" i="21"/>
  <c r="I62" i="21"/>
  <c r="I27" i="21" s="1"/>
  <c r="U21" i="21"/>
  <c r="K213" i="21"/>
  <c r="K50" i="21"/>
  <c r="K15" i="21" s="1"/>
  <c r="E230" i="21"/>
  <c r="E67" i="21"/>
  <c r="E32" i="21" s="1"/>
  <c r="I230" i="21"/>
  <c r="I67" i="21"/>
  <c r="I32" i="21" s="1"/>
  <c r="V229" i="21"/>
  <c r="V66" i="21"/>
  <c r="V31" i="21" s="1"/>
  <c r="X229" i="21"/>
  <c r="X66" i="21"/>
  <c r="X31" i="21" s="1"/>
  <c r="N21" i="21"/>
  <c r="G233" i="21"/>
  <c r="G70" i="21"/>
  <c r="G35" i="21" s="1"/>
  <c r="I214" i="21"/>
  <c r="I51" i="21"/>
  <c r="I16" i="21" s="1"/>
  <c r="V220" i="21"/>
  <c r="V57" i="21"/>
  <c r="V22" i="21" s="1"/>
  <c r="X217" i="21"/>
  <c r="X54" i="21"/>
  <c r="X19" i="21" s="1"/>
  <c r="Q217" i="21"/>
  <c r="Q54" i="21"/>
  <c r="Q19" i="21" s="1"/>
  <c r="K226" i="21"/>
  <c r="K63" i="21"/>
  <c r="K28" i="21" s="1"/>
  <c r="K209" i="21"/>
  <c r="K46" i="21"/>
  <c r="K11" i="21" s="1"/>
  <c r="S224" i="21"/>
  <c r="S61" i="21"/>
  <c r="S26" i="21" s="1"/>
  <c r="V224" i="21"/>
  <c r="V61" i="21"/>
  <c r="V26" i="21" s="1"/>
  <c r="T228" i="21"/>
  <c r="T65" i="21"/>
  <c r="T30" i="21" s="1"/>
  <c r="C223" i="21"/>
  <c r="C60" i="21"/>
  <c r="C25" i="21" s="1"/>
  <c r="O223" i="21"/>
  <c r="O60" i="21"/>
  <c r="O25" i="21" s="1"/>
  <c r="G223" i="21"/>
  <c r="G60" i="21"/>
  <c r="G25" i="21" s="1"/>
  <c r="E219" i="21"/>
  <c r="E56" i="21"/>
  <c r="E21" i="21" s="1"/>
  <c r="I210" i="21"/>
  <c r="I47" i="21"/>
  <c r="I12" i="21" s="1"/>
  <c r="S210" i="21"/>
  <c r="S47" i="21"/>
  <c r="S12" i="21" s="1"/>
  <c r="X227" i="21"/>
  <c r="X64" i="21"/>
  <c r="X29" i="21" s="1"/>
  <c r="X212" i="21"/>
  <c r="X49" i="21"/>
  <c r="X14" i="21" s="1"/>
  <c r="T212" i="21"/>
  <c r="T49" i="21"/>
  <c r="T14" i="21" s="1"/>
  <c r="L138" i="3"/>
  <c r="O136" i="3"/>
  <c r="K136" i="3"/>
  <c r="K161" i="3" s="1"/>
  <c r="J136" i="3"/>
  <c r="J161" i="3" s="1"/>
  <c r="I136" i="3"/>
  <c r="I161" i="3" s="1"/>
  <c r="H136" i="3"/>
  <c r="H161" i="3" s="1"/>
  <c r="G136" i="3"/>
  <c r="G161" i="3" s="1"/>
  <c r="F136" i="3"/>
  <c r="F161" i="3" s="1"/>
  <c r="E136" i="3"/>
  <c r="E161" i="3" s="1"/>
  <c r="D136" i="3"/>
  <c r="D161" i="3" s="1"/>
  <c r="C136" i="3"/>
  <c r="C161" i="3" s="1"/>
  <c r="O135" i="3"/>
  <c r="K135" i="3"/>
  <c r="K160" i="3" s="1"/>
  <c r="J135" i="3"/>
  <c r="J160" i="3" s="1"/>
  <c r="I135" i="3"/>
  <c r="I160" i="3" s="1"/>
  <c r="H135" i="3"/>
  <c r="H160" i="3" s="1"/>
  <c r="G135" i="3"/>
  <c r="G160" i="3" s="1"/>
  <c r="F135" i="3"/>
  <c r="F160" i="3" s="1"/>
  <c r="E135" i="3"/>
  <c r="E160" i="3" s="1"/>
  <c r="D135" i="3"/>
  <c r="D160" i="3" s="1"/>
  <c r="C135" i="3"/>
  <c r="C160" i="3" s="1"/>
  <c r="O134" i="3"/>
  <c r="K134" i="3"/>
  <c r="K159" i="3" s="1"/>
  <c r="J134" i="3"/>
  <c r="J159" i="3" s="1"/>
  <c r="I134" i="3"/>
  <c r="I159" i="3" s="1"/>
  <c r="H134" i="3"/>
  <c r="H159" i="3" s="1"/>
  <c r="G134" i="3"/>
  <c r="G159" i="3" s="1"/>
  <c r="F134" i="3"/>
  <c r="F159" i="3" s="1"/>
  <c r="E134" i="3"/>
  <c r="E159" i="3" s="1"/>
  <c r="D134" i="3"/>
  <c r="D159" i="3" s="1"/>
  <c r="C134" i="3"/>
  <c r="C159" i="3" s="1"/>
  <c r="O133" i="3"/>
  <c r="K133" i="3"/>
  <c r="K158" i="3" s="1"/>
  <c r="J133" i="3"/>
  <c r="J158" i="3" s="1"/>
  <c r="I133" i="3"/>
  <c r="I158" i="3" s="1"/>
  <c r="H133" i="3"/>
  <c r="H158" i="3" s="1"/>
  <c r="G133" i="3"/>
  <c r="G158" i="3" s="1"/>
  <c r="F133" i="3"/>
  <c r="F158" i="3" s="1"/>
  <c r="E133" i="3"/>
  <c r="E158" i="3" s="1"/>
  <c r="D133" i="3"/>
  <c r="D158" i="3" s="1"/>
  <c r="C133" i="3"/>
  <c r="C158" i="3" s="1"/>
  <c r="O132" i="3"/>
  <c r="K132" i="3"/>
  <c r="K157" i="3" s="1"/>
  <c r="J132" i="3"/>
  <c r="J157" i="3" s="1"/>
  <c r="I132" i="3"/>
  <c r="I157" i="3" s="1"/>
  <c r="H132" i="3"/>
  <c r="H157" i="3" s="1"/>
  <c r="G132" i="3"/>
  <c r="G157" i="3" s="1"/>
  <c r="F132" i="3"/>
  <c r="F157" i="3" s="1"/>
  <c r="E132" i="3"/>
  <c r="E157" i="3" s="1"/>
  <c r="D132" i="3"/>
  <c r="D157" i="3" s="1"/>
  <c r="C132" i="3"/>
  <c r="C157" i="3" s="1"/>
  <c r="O131" i="3"/>
  <c r="K131" i="3"/>
  <c r="K156" i="3" s="1"/>
  <c r="J131" i="3"/>
  <c r="J156" i="3" s="1"/>
  <c r="I131" i="3"/>
  <c r="I156" i="3" s="1"/>
  <c r="H131" i="3"/>
  <c r="H156" i="3" s="1"/>
  <c r="G131" i="3"/>
  <c r="G156" i="3" s="1"/>
  <c r="F131" i="3"/>
  <c r="F156" i="3" s="1"/>
  <c r="E131" i="3"/>
  <c r="E156" i="3" s="1"/>
  <c r="D131" i="3"/>
  <c r="D156" i="3" s="1"/>
  <c r="C131" i="3"/>
  <c r="C156" i="3" s="1"/>
  <c r="O130" i="3"/>
  <c r="K130" i="3"/>
  <c r="K155" i="3" s="1"/>
  <c r="J130" i="3"/>
  <c r="J155" i="3" s="1"/>
  <c r="I130" i="3"/>
  <c r="I155" i="3" s="1"/>
  <c r="H130" i="3"/>
  <c r="H155" i="3" s="1"/>
  <c r="G130" i="3"/>
  <c r="G155" i="3" s="1"/>
  <c r="F130" i="3"/>
  <c r="F155" i="3" s="1"/>
  <c r="E130" i="3"/>
  <c r="E155" i="3" s="1"/>
  <c r="D130" i="3"/>
  <c r="D155" i="3" s="1"/>
  <c r="C130" i="3"/>
  <c r="C155" i="3" s="1"/>
  <c r="O129" i="3"/>
  <c r="K129" i="3"/>
  <c r="K154" i="3" s="1"/>
  <c r="J129" i="3"/>
  <c r="J154" i="3" s="1"/>
  <c r="I129" i="3"/>
  <c r="I154" i="3" s="1"/>
  <c r="H129" i="3"/>
  <c r="H154" i="3" s="1"/>
  <c r="G129" i="3"/>
  <c r="G154" i="3" s="1"/>
  <c r="F129" i="3"/>
  <c r="F154" i="3" s="1"/>
  <c r="E129" i="3"/>
  <c r="E154" i="3" s="1"/>
  <c r="D129" i="3"/>
  <c r="D154" i="3" s="1"/>
  <c r="C129" i="3"/>
  <c r="C154" i="3" s="1"/>
  <c r="O128" i="3"/>
  <c r="K128" i="3"/>
  <c r="K153" i="3" s="1"/>
  <c r="J128" i="3"/>
  <c r="J153" i="3" s="1"/>
  <c r="I128" i="3"/>
  <c r="I153" i="3" s="1"/>
  <c r="H128" i="3"/>
  <c r="H153" i="3" s="1"/>
  <c r="G128" i="3"/>
  <c r="G153" i="3" s="1"/>
  <c r="F128" i="3"/>
  <c r="F153" i="3" s="1"/>
  <c r="E128" i="3"/>
  <c r="E153" i="3" s="1"/>
  <c r="D128" i="3"/>
  <c r="D153" i="3" s="1"/>
  <c r="C128" i="3"/>
  <c r="C153" i="3" s="1"/>
  <c r="O127" i="3"/>
  <c r="K127" i="3"/>
  <c r="K152" i="3" s="1"/>
  <c r="J127" i="3"/>
  <c r="J152" i="3" s="1"/>
  <c r="I127" i="3"/>
  <c r="I152" i="3" s="1"/>
  <c r="H127" i="3"/>
  <c r="H152" i="3" s="1"/>
  <c r="G127" i="3"/>
  <c r="G152" i="3" s="1"/>
  <c r="F127" i="3"/>
  <c r="F152" i="3" s="1"/>
  <c r="E127" i="3"/>
  <c r="E152" i="3" s="1"/>
  <c r="D127" i="3"/>
  <c r="D152" i="3" s="1"/>
  <c r="C127" i="3"/>
  <c r="C152" i="3" s="1"/>
  <c r="O126" i="3"/>
  <c r="K126" i="3"/>
  <c r="K151" i="3" s="1"/>
  <c r="J126" i="3"/>
  <c r="J151" i="3" s="1"/>
  <c r="I126" i="3"/>
  <c r="I151" i="3" s="1"/>
  <c r="H126" i="3"/>
  <c r="H151" i="3" s="1"/>
  <c r="G126" i="3"/>
  <c r="G151" i="3" s="1"/>
  <c r="F126" i="3"/>
  <c r="F151" i="3" s="1"/>
  <c r="E126" i="3"/>
  <c r="E151" i="3" s="1"/>
  <c r="D126" i="3"/>
  <c r="D151" i="3" s="1"/>
  <c r="C126" i="3"/>
  <c r="C151" i="3" s="1"/>
  <c r="O125" i="3"/>
  <c r="K125" i="3"/>
  <c r="K150" i="3" s="1"/>
  <c r="J125" i="3"/>
  <c r="J150" i="3" s="1"/>
  <c r="I125" i="3"/>
  <c r="I150" i="3" s="1"/>
  <c r="H125" i="3"/>
  <c r="H150" i="3" s="1"/>
  <c r="G125" i="3"/>
  <c r="G150" i="3" s="1"/>
  <c r="F125" i="3"/>
  <c r="F150" i="3" s="1"/>
  <c r="E125" i="3"/>
  <c r="E150" i="3" s="1"/>
  <c r="D125" i="3"/>
  <c r="D150" i="3" s="1"/>
  <c r="C125" i="3"/>
  <c r="C150" i="3" s="1"/>
  <c r="O124" i="3"/>
  <c r="K124" i="3"/>
  <c r="K149" i="3" s="1"/>
  <c r="J124" i="3"/>
  <c r="J149" i="3" s="1"/>
  <c r="I124" i="3"/>
  <c r="I149" i="3" s="1"/>
  <c r="H124" i="3"/>
  <c r="H149" i="3" s="1"/>
  <c r="G124" i="3"/>
  <c r="G149" i="3" s="1"/>
  <c r="F124" i="3"/>
  <c r="F149" i="3" s="1"/>
  <c r="E124" i="3"/>
  <c r="E149" i="3" s="1"/>
  <c r="D124" i="3"/>
  <c r="D149" i="3" s="1"/>
  <c r="C124" i="3"/>
  <c r="C149" i="3" s="1"/>
  <c r="O123" i="3"/>
  <c r="K123" i="3"/>
  <c r="K148" i="3" s="1"/>
  <c r="J123" i="3"/>
  <c r="J148" i="3" s="1"/>
  <c r="I123" i="3"/>
  <c r="H123" i="3"/>
  <c r="H148" i="3" s="1"/>
  <c r="G123" i="3"/>
  <c r="G148" i="3" s="1"/>
  <c r="F123" i="3"/>
  <c r="F148" i="3" s="1"/>
  <c r="E123" i="3"/>
  <c r="E148" i="3" s="1"/>
  <c r="D123" i="3"/>
  <c r="D148" i="3" s="1"/>
  <c r="C123" i="3"/>
  <c r="C148" i="3" s="1"/>
  <c r="O122" i="3"/>
  <c r="K122" i="3"/>
  <c r="K147" i="3" s="1"/>
  <c r="J122" i="3"/>
  <c r="J147" i="3" s="1"/>
  <c r="I122" i="3"/>
  <c r="I147" i="3" s="1"/>
  <c r="H122" i="3"/>
  <c r="H147" i="3" s="1"/>
  <c r="G122" i="3"/>
  <c r="G147" i="3" s="1"/>
  <c r="F122" i="3"/>
  <c r="F147" i="3" s="1"/>
  <c r="E122" i="3"/>
  <c r="E147" i="3" s="1"/>
  <c r="D122" i="3"/>
  <c r="D147" i="3" s="1"/>
  <c r="C122" i="3"/>
  <c r="C147" i="3" s="1"/>
  <c r="O121" i="3"/>
  <c r="K121" i="3"/>
  <c r="K146" i="3" s="1"/>
  <c r="J121" i="3"/>
  <c r="J146" i="3" s="1"/>
  <c r="I121" i="3"/>
  <c r="I146" i="3" s="1"/>
  <c r="H121" i="3"/>
  <c r="H146" i="3" s="1"/>
  <c r="G121" i="3"/>
  <c r="G146" i="3" s="1"/>
  <c r="F121" i="3"/>
  <c r="F146" i="3" s="1"/>
  <c r="E121" i="3"/>
  <c r="E146" i="3" s="1"/>
  <c r="D121" i="3"/>
  <c r="D146" i="3" s="1"/>
  <c r="C121" i="3"/>
  <c r="C146" i="3" s="1"/>
  <c r="O120" i="3"/>
  <c r="K120" i="3"/>
  <c r="K145" i="3" s="1"/>
  <c r="J120" i="3"/>
  <c r="J145" i="3" s="1"/>
  <c r="I120" i="3"/>
  <c r="I145" i="3" s="1"/>
  <c r="H120" i="3"/>
  <c r="H145" i="3" s="1"/>
  <c r="G120" i="3"/>
  <c r="G145" i="3" s="1"/>
  <c r="F120" i="3"/>
  <c r="F145" i="3" s="1"/>
  <c r="E120" i="3"/>
  <c r="E145" i="3" s="1"/>
  <c r="D120" i="3"/>
  <c r="D145" i="3" s="1"/>
  <c r="C120" i="3"/>
  <c r="C145" i="3" s="1"/>
  <c r="O119" i="3"/>
  <c r="K119" i="3"/>
  <c r="K144" i="3" s="1"/>
  <c r="J119" i="3"/>
  <c r="J144" i="3" s="1"/>
  <c r="I119" i="3"/>
  <c r="I144" i="3" s="1"/>
  <c r="H119" i="3"/>
  <c r="H144" i="3" s="1"/>
  <c r="G119" i="3"/>
  <c r="G144" i="3" s="1"/>
  <c r="F119" i="3"/>
  <c r="F144" i="3" s="1"/>
  <c r="E119" i="3"/>
  <c r="E144" i="3" s="1"/>
  <c r="D119" i="3"/>
  <c r="D144" i="3" s="1"/>
  <c r="C119" i="3"/>
  <c r="C144" i="3" s="1"/>
  <c r="O118" i="3"/>
  <c r="K118" i="3"/>
  <c r="K143" i="3" s="1"/>
  <c r="J118" i="3"/>
  <c r="J143" i="3" s="1"/>
  <c r="I118" i="3"/>
  <c r="I143" i="3" s="1"/>
  <c r="H118" i="3"/>
  <c r="H143" i="3" s="1"/>
  <c r="G118" i="3"/>
  <c r="G143" i="3" s="1"/>
  <c r="F118" i="3"/>
  <c r="F143" i="3" s="1"/>
  <c r="E118" i="3"/>
  <c r="E143" i="3" s="1"/>
  <c r="D118" i="3"/>
  <c r="D143" i="3" s="1"/>
  <c r="C118" i="3"/>
  <c r="C143" i="3" s="1"/>
  <c r="O117" i="3"/>
  <c r="K117" i="3"/>
  <c r="K142" i="3" s="1"/>
  <c r="J117" i="3"/>
  <c r="J142" i="3" s="1"/>
  <c r="I117" i="3"/>
  <c r="I142" i="3" s="1"/>
  <c r="H117" i="3"/>
  <c r="H142" i="3" s="1"/>
  <c r="G117" i="3"/>
  <c r="G142" i="3" s="1"/>
  <c r="F117" i="3"/>
  <c r="F142" i="3" s="1"/>
  <c r="E117" i="3"/>
  <c r="E142" i="3" s="1"/>
  <c r="D117" i="3"/>
  <c r="D142" i="3" s="1"/>
  <c r="C117" i="3"/>
  <c r="C142" i="3" s="1"/>
  <c r="O116" i="3"/>
  <c r="K116" i="3"/>
  <c r="K141" i="3" s="1"/>
  <c r="J116" i="3"/>
  <c r="J141" i="3" s="1"/>
  <c r="I116" i="3"/>
  <c r="I141" i="3" s="1"/>
  <c r="H116" i="3"/>
  <c r="H141" i="3" s="1"/>
  <c r="G116" i="3"/>
  <c r="G141" i="3" s="1"/>
  <c r="F116" i="3"/>
  <c r="F141" i="3" s="1"/>
  <c r="E116" i="3"/>
  <c r="E141" i="3" s="1"/>
  <c r="D116" i="3"/>
  <c r="D141" i="3" s="1"/>
  <c r="C116" i="3"/>
  <c r="C141" i="3" s="1"/>
  <c r="K115" i="3"/>
  <c r="J115" i="3"/>
  <c r="I115" i="3"/>
  <c r="H115" i="3"/>
  <c r="G115" i="3"/>
  <c r="F115" i="3"/>
  <c r="E115" i="3"/>
  <c r="D115" i="3"/>
  <c r="C115" i="3"/>
  <c r="B115" i="3"/>
  <c r="B110" i="3"/>
  <c r="B106" i="3"/>
  <c r="B102" i="3"/>
  <c r="R214" i="3"/>
  <c r="N214" i="3"/>
  <c r="J61" i="3"/>
  <c r="H214" i="3"/>
  <c r="F214" i="3"/>
  <c r="D214" i="3"/>
  <c r="C214" i="3"/>
  <c r="B86" i="3"/>
  <c r="B61" i="3" s="1"/>
  <c r="B31" i="3" s="1"/>
  <c r="N213" i="3"/>
  <c r="H213" i="3"/>
  <c r="F213" i="3"/>
  <c r="D213" i="3"/>
  <c r="C213" i="3"/>
  <c r="B85" i="3"/>
  <c r="B60" i="3" s="1"/>
  <c r="B30" i="3" s="1"/>
  <c r="M85" i="3" s="1"/>
  <c r="N212" i="3"/>
  <c r="J59" i="3"/>
  <c r="H212" i="3"/>
  <c r="F212" i="3"/>
  <c r="D212" i="3"/>
  <c r="C212" i="3"/>
  <c r="B84" i="3"/>
  <c r="B59" i="3" s="1"/>
  <c r="B29" i="3" s="1"/>
  <c r="N211" i="3"/>
  <c r="J58" i="3"/>
  <c r="H211" i="3"/>
  <c r="F211" i="3"/>
  <c r="D211" i="3"/>
  <c r="C211" i="3"/>
  <c r="B83" i="3"/>
  <c r="B58" i="3" s="1"/>
  <c r="B28" i="3" s="1"/>
  <c r="N210" i="3"/>
  <c r="J57" i="3"/>
  <c r="H210" i="3"/>
  <c r="F210" i="3"/>
  <c r="D210" i="3"/>
  <c r="C210" i="3"/>
  <c r="B82" i="3"/>
  <c r="B57" i="3" s="1"/>
  <c r="B27" i="3" s="1"/>
  <c r="N209" i="3"/>
  <c r="J56" i="3"/>
  <c r="H209" i="3"/>
  <c r="F209" i="3"/>
  <c r="D209" i="3"/>
  <c r="C209" i="3"/>
  <c r="B81" i="3"/>
  <c r="Q208" i="3"/>
  <c r="P208" i="3"/>
  <c r="O208" i="3"/>
  <c r="N208" i="3"/>
  <c r="H208" i="3"/>
  <c r="F208" i="3"/>
  <c r="E208" i="3"/>
  <c r="D208" i="3"/>
  <c r="C208" i="3"/>
  <c r="B80" i="3"/>
  <c r="B55" i="3" s="1"/>
  <c r="B25" i="3" s="1"/>
  <c r="N207" i="3"/>
  <c r="J54" i="3"/>
  <c r="H207" i="3"/>
  <c r="F207" i="3"/>
  <c r="D207" i="3"/>
  <c r="C207" i="3"/>
  <c r="B79" i="3"/>
  <c r="B54" i="3" s="1"/>
  <c r="B24" i="3" s="1"/>
  <c r="N206" i="3"/>
  <c r="H206" i="3"/>
  <c r="F206" i="3"/>
  <c r="D206" i="3"/>
  <c r="B78" i="3"/>
  <c r="N205" i="3"/>
  <c r="J52" i="3"/>
  <c r="H205" i="3"/>
  <c r="F205" i="3"/>
  <c r="D205" i="3"/>
  <c r="B77" i="3"/>
  <c r="B52" i="3" s="1"/>
  <c r="B22" i="3" s="1"/>
  <c r="M77" i="3" s="1"/>
  <c r="M52" i="3" s="1"/>
  <c r="M22" i="3" s="1"/>
  <c r="N204" i="3"/>
  <c r="J51" i="3"/>
  <c r="H204" i="3"/>
  <c r="F204" i="3"/>
  <c r="D204" i="3"/>
  <c r="B76" i="3"/>
  <c r="N203" i="3"/>
  <c r="J50" i="3"/>
  <c r="H203" i="3"/>
  <c r="F203" i="3"/>
  <c r="D203" i="3"/>
  <c r="B75" i="3"/>
  <c r="B50" i="3" s="1"/>
  <c r="B20" i="3" s="1"/>
  <c r="M75" i="3" s="1"/>
  <c r="N202" i="3"/>
  <c r="H202" i="3"/>
  <c r="F202" i="3"/>
  <c r="D202" i="3"/>
  <c r="B74" i="3"/>
  <c r="O201" i="3"/>
  <c r="N201" i="3"/>
  <c r="J48" i="3"/>
  <c r="H201" i="3"/>
  <c r="D201" i="3"/>
  <c r="B73" i="3"/>
  <c r="B48" i="3" s="1"/>
  <c r="B18" i="3" s="1"/>
  <c r="M73" i="3" s="1"/>
  <c r="J47" i="3"/>
  <c r="H200" i="3"/>
  <c r="F200" i="3"/>
  <c r="D200" i="3"/>
  <c r="B72" i="3"/>
  <c r="J46" i="3"/>
  <c r="H199" i="3"/>
  <c r="F199" i="3"/>
  <c r="D199" i="3"/>
  <c r="B71" i="3"/>
  <c r="B46" i="3" s="1"/>
  <c r="B16" i="3" s="1"/>
  <c r="N198" i="3"/>
  <c r="J45" i="3"/>
  <c r="F198" i="3"/>
  <c r="D198" i="3"/>
  <c r="B70" i="3"/>
  <c r="B45" i="3" s="1"/>
  <c r="B15" i="3" s="1"/>
  <c r="N197" i="3"/>
  <c r="J44" i="3"/>
  <c r="H197" i="3"/>
  <c r="F197" i="3"/>
  <c r="D197" i="3"/>
  <c r="B69" i="3"/>
  <c r="B44" i="3" s="1"/>
  <c r="B14" i="3" s="1"/>
  <c r="H196" i="3"/>
  <c r="F196" i="3"/>
  <c r="D196" i="3"/>
  <c r="B68" i="3"/>
  <c r="N195" i="3"/>
  <c r="J42" i="3"/>
  <c r="H195" i="3"/>
  <c r="B67" i="3"/>
  <c r="B42" i="3" s="1"/>
  <c r="B12" i="3" s="1"/>
  <c r="M67" i="3" s="1"/>
  <c r="N194" i="3"/>
  <c r="H194" i="3"/>
  <c r="F41" i="3"/>
  <c r="D194" i="3"/>
  <c r="B66" i="3"/>
  <c r="S65" i="3"/>
  <c r="K65" i="3"/>
  <c r="J65" i="3"/>
  <c r="I65" i="3"/>
  <c r="H65" i="3"/>
  <c r="G65" i="3"/>
  <c r="F65" i="3"/>
  <c r="E65" i="3"/>
  <c r="D65" i="3"/>
  <c r="C65" i="3"/>
  <c r="B65" i="3"/>
  <c r="O65" i="3" s="1"/>
  <c r="J60" i="3"/>
  <c r="D60" i="3"/>
  <c r="H59" i="3"/>
  <c r="D58" i="3"/>
  <c r="F57" i="3"/>
  <c r="B56" i="3"/>
  <c r="B26" i="3" s="1"/>
  <c r="M81" i="3" s="1"/>
  <c r="J55" i="3"/>
  <c r="J53" i="3"/>
  <c r="B53" i="3"/>
  <c r="B23" i="3" s="1"/>
  <c r="M78" i="3" s="1"/>
  <c r="B51" i="3"/>
  <c r="B21" i="3" s="1"/>
  <c r="J49" i="3"/>
  <c r="B49" i="3"/>
  <c r="B19" i="3" s="1"/>
  <c r="M74" i="3" s="1"/>
  <c r="B47" i="3"/>
  <c r="B17" i="3" s="1"/>
  <c r="D45" i="3"/>
  <c r="J43" i="3"/>
  <c r="B43" i="3"/>
  <c r="B13" i="3" s="1"/>
  <c r="B41" i="3"/>
  <c r="B11" i="3" s="1"/>
  <c r="M66" i="3" s="1"/>
  <c r="S40" i="3"/>
  <c r="R40" i="3"/>
  <c r="Q40" i="3"/>
  <c r="P40" i="3"/>
  <c r="O40" i="3"/>
  <c r="N40" i="3"/>
  <c r="M40" i="3"/>
  <c r="K40" i="3"/>
  <c r="J40" i="3"/>
  <c r="I40" i="3"/>
  <c r="H40" i="3"/>
  <c r="G40" i="3"/>
  <c r="F40" i="3"/>
  <c r="E40" i="3"/>
  <c r="D40" i="3"/>
  <c r="C40" i="3"/>
  <c r="B40" i="3"/>
  <c r="X10" i="3"/>
  <c r="X40" i="3" s="1"/>
  <c r="R42" i="24" l="1"/>
  <c r="S42" i="24"/>
  <c r="X41" i="24"/>
  <c r="X43" i="24" s="1"/>
  <c r="U41" i="24"/>
  <c r="X44" i="24"/>
  <c r="T39" i="24"/>
  <c r="T43" i="24" s="1"/>
  <c r="T44" i="24" s="1"/>
  <c r="O39" i="21"/>
  <c r="C41" i="24"/>
  <c r="K40" i="24"/>
  <c r="S37" i="21"/>
  <c r="P36" i="21"/>
  <c r="W39" i="21"/>
  <c r="K41" i="21"/>
  <c r="C41" i="21"/>
  <c r="W36" i="21"/>
  <c r="I36" i="21"/>
  <c r="O38" i="21"/>
  <c r="I41" i="21"/>
  <c r="G36" i="21"/>
  <c r="E41" i="21"/>
  <c r="T36" i="21"/>
  <c r="C37" i="21"/>
  <c r="G41" i="21"/>
  <c r="V36" i="21"/>
  <c r="X39" i="21"/>
  <c r="K44" i="24"/>
  <c r="K41" i="24"/>
  <c r="F43" i="24"/>
  <c r="K42" i="24"/>
  <c r="G39" i="24"/>
  <c r="I39" i="24"/>
  <c r="I44" i="24"/>
  <c r="I40" i="24"/>
  <c r="I41" i="24"/>
  <c r="I42" i="24"/>
  <c r="E42" i="24"/>
  <c r="G40" i="24"/>
  <c r="R40" i="24"/>
  <c r="E41" i="24"/>
  <c r="G44" i="24"/>
  <c r="D43" i="24"/>
  <c r="J43" i="24"/>
  <c r="G42" i="24"/>
  <c r="G41" i="24"/>
  <c r="C39" i="24"/>
  <c r="Q39" i="24"/>
  <c r="E44" i="24"/>
  <c r="W41" i="24"/>
  <c r="C40" i="24"/>
  <c r="C44" i="24"/>
  <c r="E40" i="24"/>
  <c r="E39" i="24"/>
  <c r="P40" i="24"/>
  <c r="W40" i="24"/>
  <c r="W43" i="24" s="1"/>
  <c r="W44" i="24" s="1"/>
  <c r="S40" i="24"/>
  <c r="V39" i="24"/>
  <c r="V41" i="24"/>
  <c r="Q41" i="24"/>
  <c r="O43" i="24"/>
  <c r="O44" i="24" s="1"/>
  <c r="S41" i="24"/>
  <c r="S39" i="24"/>
  <c r="R41" i="24"/>
  <c r="V40" i="24"/>
  <c r="P39" i="24"/>
  <c r="P41" i="24"/>
  <c r="Q40" i="24"/>
  <c r="R39" i="24"/>
  <c r="U40" i="24"/>
  <c r="N43" i="24"/>
  <c r="N44" i="24" s="1"/>
  <c r="T37" i="21"/>
  <c r="T39" i="21"/>
  <c r="R37" i="21"/>
  <c r="R36" i="21"/>
  <c r="R39" i="21"/>
  <c r="O37" i="21"/>
  <c r="P38" i="21"/>
  <c r="N37" i="21"/>
  <c r="N40" i="21" s="1"/>
  <c r="N41" i="21" s="1"/>
  <c r="U36" i="21"/>
  <c r="T38" i="21"/>
  <c r="P37" i="21"/>
  <c r="S36" i="21"/>
  <c r="W38" i="21"/>
  <c r="Q39" i="21"/>
  <c r="Q36" i="21"/>
  <c r="S39" i="21"/>
  <c r="O36" i="21"/>
  <c r="V37" i="21"/>
  <c r="P39" i="21"/>
  <c r="K37" i="21"/>
  <c r="U37" i="21"/>
  <c r="W37" i="21"/>
  <c r="U38" i="21"/>
  <c r="Q38" i="21"/>
  <c r="E39" i="21"/>
  <c r="V38" i="21"/>
  <c r="X36" i="21"/>
  <c r="I39" i="21"/>
  <c r="C38" i="21"/>
  <c r="G38" i="21"/>
  <c r="C39" i="21"/>
  <c r="V39" i="21"/>
  <c r="G37" i="21"/>
  <c r="I38" i="21"/>
  <c r="X38" i="21"/>
  <c r="R38" i="21"/>
  <c r="K36" i="21"/>
  <c r="I37" i="21"/>
  <c r="S38" i="21"/>
  <c r="K39" i="21"/>
  <c r="X37" i="21"/>
  <c r="E37" i="21"/>
  <c r="K38" i="21"/>
  <c r="E38" i="21"/>
  <c r="Q37" i="21"/>
  <c r="G39" i="21"/>
  <c r="U39" i="21"/>
  <c r="B91" i="3"/>
  <c r="B107" i="3"/>
  <c r="D28" i="3"/>
  <c r="B111" i="3"/>
  <c r="L160" i="3"/>
  <c r="L161" i="3"/>
  <c r="L141" i="3"/>
  <c r="L145" i="3"/>
  <c r="L149" i="3"/>
  <c r="L157" i="3"/>
  <c r="L153" i="3"/>
  <c r="L142" i="3"/>
  <c r="L150" i="3"/>
  <c r="L158" i="3"/>
  <c r="L146" i="3"/>
  <c r="L154" i="3"/>
  <c r="L143" i="3"/>
  <c r="B98" i="3"/>
  <c r="I148" i="3"/>
  <c r="L148" i="3" s="1"/>
  <c r="L151" i="3"/>
  <c r="V76" i="3" s="1"/>
  <c r="L159" i="3"/>
  <c r="L147" i="3"/>
  <c r="C72" i="3" s="1"/>
  <c r="C200" i="3" s="1"/>
  <c r="L155" i="3"/>
  <c r="X80" i="3" s="1"/>
  <c r="Q65" i="3"/>
  <c r="T65" i="3"/>
  <c r="W65" i="3"/>
  <c r="V65" i="3"/>
  <c r="U65" i="3"/>
  <c r="L144" i="3"/>
  <c r="L152" i="3"/>
  <c r="L156" i="3"/>
  <c r="D47" i="3"/>
  <c r="D17" i="3" s="1"/>
  <c r="D46" i="3"/>
  <c r="D16" i="3" s="1"/>
  <c r="H52" i="3"/>
  <c r="H22" i="3" s="1"/>
  <c r="D57" i="3"/>
  <c r="D27" i="3" s="1"/>
  <c r="J29" i="3"/>
  <c r="C54" i="3"/>
  <c r="C24" i="3" s="1"/>
  <c r="C59" i="3"/>
  <c r="C29" i="3" s="1"/>
  <c r="F49" i="3"/>
  <c r="F19" i="3" s="1"/>
  <c r="C55" i="3"/>
  <c r="C25" i="3" s="1"/>
  <c r="H44" i="3"/>
  <c r="H14" i="3" s="1"/>
  <c r="H55" i="3"/>
  <c r="H25" i="3" s="1"/>
  <c r="C57" i="3"/>
  <c r="C27" i="3" s="1"/>
  <c r="F55" i="3"/>
  <c r="F25" i="3" s="1"/>
  <c r="C56" i="3"/>
  <c r="C26" i="3" s="1"/>
  <c r="D51" i="3"/>
  <c r="D21" i="3" s="1"/>
  <c r="N53" i="3"/>
  <c r="F60" i="3"/>
  <c r="F30" i="3" s="1"/>
  <c r="F51" i="3"/>
  <c r="F21" i="3" s="1"/>
  <c r="H54" i="3"/>
  <c r="H24" i="3" s="1"/>
  <c r="D56" i="3"/>
  <c r="D26" i="3" s="1"/>
  <c r="D43" i="3"/>
  <c r="D13" i="3" s="1"/>
  <c r="N45" i="3"/>
  <c r="D49" i="3"/>
  <c r="D19" i="3" s="1"/>
  <c r="F52" i="3"/>
  <c r="F22" i="3" s="1"/>
  <c r="F56" i="3"/>
  <c r="F26" i="3" s="1"/>
  <c r="H58" i="3"/>
  <c r="H28" i="3" s="1"/>
  <c r="F61" i="3"/>
  <c r="F31" i="3" s="1"/>
  <c r="J21" i="3"/>
  <c r="F43" i="3"/>
  <c r="F13" i="3" s="1"/>
  <c r="D59" i="3"/>
  <c r="D29" i="3" s="1"/>
  <c r="J36" i="3"/>
  <c r="F44" i="3"/>
  <c r="F14" i="3" s="1"/>
  <c r="J41" i="3"/>
  <c r="J11" i="3" s="1"/>
  <c r="H51" i="3"/>
  <c r="H21" i="3" s="1"/>
  <c r="D54" i="3"/>
  <c r="D24" i="3" s="1"/>
  <c r="N60" i="3"/>
  <c r="N61" i="3"/>
  <c r="N57" i="3"/>
  <c r="F50" i="3"/>
  <c r="F20" i="3" s="1"/>
  <c r="N56" i="3"/>
  <c r="C61" i="3"/>
  <c r="C31" i="3" s="1"/>
  <c r="H42" i="3"/>
  <c r="H12" i="3" s="1"/>
  <c r="H48" i="3"/>
  <c r="H18" i="3" s="1"/>
  <c r="H50" i="3"/>
  <c r="H20" i="3" s="1"/>
  <c r="H53" i="3"/>
  <c r="H23" i="3" s="1"/>
  <c r="P55" i="3"/>
  <c r="C60" i="3"/>
  <c r="C30" i="3" s="1"/>
  <c r="D61" i="3"/>
  <c r="D31" i="3" s="1"/>
  <c r="B96" i="3"/>
  <c r="D41" i="3"/>
  <c r="D11" i="3" s="1"/>
  <c r="N58" i="3"/>
  <c r="N59" i="3"/>
  <c r="R61" i="3"/>
  <c r="H46" i="3"/>
  <c r="H16" i="3" s="1"/>
  <c r="D48" i="3"/>
  <c r="D18" i="3" s="1"/>
  <c r="N51" i="3"/>
  <c r="D53" i="3"/>
  <c r="D23" i="3" s="1"/>
  <c r="O55" i="3"/>
  <c r="B94" i="3"/>
  <c r="N50" i="3"/>
  <c r="D52" i="3"/>
  <c r="D22" i="3" s="1"/>
  <c r="Q55" i="3"/>
  <c r="F47" i="3"/>
  <c r="F17" i="3" s="1"/>
  <c r="D55" i="3"/>
  <c r="D25" i="3" s="1"/>
  <c r="F58" i="3"/>
  <c r="F28" i="3" s="1"/>
  <c r="F59" i="3"/>
  <c r="F29" i="3" s="1"/>
  <c r="H60" i="3"/>
  <c r="H30" i="3" s="1"/>
  <c r="H61" i="3"/>
  <c r="H31" i="3" s="1"/>
  <c r="B104" i="3"/>
  <c r="O138" i="3"/>
  <c r="M209" i="3"/>
  <c r="N54" i="3"/>
  <c r="M203" i="3"/>
  <c r="N49" i="3"/>
  <c r="J12" i="3"/>
  <c r="F27" i="3"/>
  <c r="M213" i="3"/>
  <c r="M205" i="3"/>
  <c r="J17" i="3"/>
  <c r="J20" i="3"/>
  <c r="O48" i="3"/>
  <c r="M68" i="3"/>
  <c r="M196" i="3" s="1"/>
  <c r="J13" i="3"/>
  <c r="F45" i="3"/>
  <c r="F15" i="3" s="1"/>
  <c r="N52" i="3"/>
  <c r="N22" i="3" s="1"/>
  <c r="N55" i="3"/>
  <c r="H56" i="3"/>
  <c r="H26" i="3" s="1"/>
  <c r="H57" i="3"/>
  <c r="H27" i="3" s="1"/>
  <c r="B108" i="3"/>
  <c r="J25" i="3"/>
  <c r="N41" i="3"/>
  <c r="D44" i="3"/>
  <c r="D14" i="3" s="1"/>
  <c r="H49" i="3"/>
  <c r="H19" i="3" s="1"/>
  <c r="B99" i="3"/>
  <c r="J19" i="3"/>
  <c r="M50" i="3"/>
  <c r="M20" i="3" s="1"/>
  <c r="B100" i="3"/>
  <c r="J18" i="3"/>
  <c r="N42" i="3"/>
  <c r="N48" i="3"/>
  <c r="F53" i="3"/>
  <c r="F23" i="3" s="1"/>
  <c r="F54" i="3"/>
  <c r="F24" i="3" s="1"/>
  <c r="E55" i="3"/>
  <c r="E25" i="3" s="1"/>
  <c r="B92" i="3"/>
  <c r="B103" i="3"/>
  <c r="N44" i="3"/>
  <c r="D30" i="3"/>
  <c r="D50" i="3"/>
  <c r="D20" i="3" s="1"/>
  <c r="J22" i="3"/>
  <c r="B95" i="3"/>
  <c r="M69" i="3"/>
  <c r="J14" i="3"/>
  <c r="M76" i="3"/>
  <c r="F11" i="3"/>
  <c r="M43" i="3"/>
  <c r="M13" i="3" s="1"/>
  <c r="M202" i="3"/>
  <c r="M49" i="3"/>
  <c r="M19" i="3" s="1"/>
  <c r="J24" i="3"/>
  <c r="J27" i="3"/>
  <c r="J31" i="3"/>
  <c r="M195" i="3"/>
  <c r="M42" i="3"/>
  <c r="M12" i="3" s="1"/>
  <c r="H198" i="3"/>
  <c r="H36" i="3"/>
  <c r="H45" i="3"/>
  <c r="H15" i="3" s="1"/>
  <c r="J16" i="3"/>
  <c r="D195" i="3"/>
  <c r="D42" i="3"/>
  <c r="D12" i="3" s="1"/>
  <c r="D36" i="3"/>
  <c r="F201" i="3"/>
  <c r="F48" i="3"/>
  <c r="F18" i="3" s="1"/>
  <c r="M72" i="3"/>
  <c r="J15" i="3"/>
  <c r="M70" i="3"/>
  <c r="M83" i="3"/>
  <c r="J28" i="3"/>
  <c r="N196" i="3"/>
  <c r="N43" i="3"/>
  <c r="D15" i="3"/>
  <c r="M201" i="3"/>
  <c r="M48" i="3"/>
  <c r="M18" i="3" s="1"/>
  <c r="M206" i="3"/>
  <c r="M53" i="3"/>
  <c r="M23" i="3" s="1"/>
  <c r="M84" i="3"/>
  <c r="H29" i="3"/>
  <c r="M79" i="3"/>
  <c r="M86" i="3"/>
  <c r="F195" i="3"/>
  <c r="F42" i="3"/>
  <c r="F12" i="3" s="1"/>
  <c r="M71" i="3"/>
  <c r="M80" i="3"/>
  <c r="M194" i="3"/>
  <c r="M41" i="3"/>
  <c r="M11" i="3" s="1"/>
  <c r="M82" i="3"/>
  <c r="J26" i="3"/>
  <c r="J30" i="3"/>
  <c r="H43" i="3"/>
  <c r="H13" i="3" s="1"/>
  <c r="X65" i="3"/>
  <c r="N200" i="3"/>
  <c r="N47" i="3"/>
  <c r="J23" i="3"/>
  <c r="H41" i="3"/>
  <c r="H11" i="3" s="1"/>
  <c r="H47" i="3"/>
  <c r="H17" i="3" s="1"/>
  <c r="M56" i="3"/>
  <c r="M26" i="3" s="1"/>
  <c r="F46" i="3"/>
  <c r="F16" i="3" s="1"/>
  <c r="M60" i="3"/>
  <c r="M30" i="3" s="1"/>
  <c r="C58" i="3"/>
  <c r="C28" i="3" s="1"/>
  <c r="R65" i="3"/>
  <c r="P65" i="3"/>
  <c r="N65" i="3"/>
  <c r="M65" i="3"/>
  <c r="F36" i="3"/>
  <c r="F194" i="3"/>
  <c r="C201" i="3"/>
  <c r="C48" i="3"/>
  <c r="C18" i="3" s="1"/>
  <c r="B93" i="3"/>
  <c r="B97" i="3"/>
  <c r="B101" i="3"/>
  <c r="B105" i="3"/>
  <c r="B109" i="3"/>
  <c r="U43" i="24" l="1"/>
  <c r="U44" i="24" s="1"/>
  <c r="C47" i="3"/>
  <c r="C17" i="3" s="1"/>
  <c r="K86" i="3"/>
  <c r="E86" i="3"/>
  <c r="E40" i="21"/>
  <c r="G40" i="21"/>
  <c r="C40" i="21"/>
  <c r="W40" i="21"/>
  <c r="W41" i="21" s="1"/>
  <c r="I40" i="21"/>
  <c r="O40" i="21"/>
  <c r="O41" i="21" s="1"/>
  <c r="P84" i="3"/>
  <c r="U84" i="3"/>
  <c r="O84" i="3"/>
  <c r="T84" i="3"/>
  <c r="S84" i="3"/>
  <c r="Q84" i="3"/>
  <c r="C78" i="3"/>
  <c r="C206" i="3" s="1"/>
  <c r="P78" i="3"/>
  <c r="W78" i="3"/>
  <c r="W53" i="3" s="1"/>
  <c r="W23" i="3" s="1"/>
  <c r="O78" i="3"/>
  <c r="U78" i="3"/>
  <c r="U206" i="3" s="1"/>
  <c r="T78" i="3"/>
  <c r="T206" i="3" s="1"/>
  <c r="S78" i="3"/>
  <c r="W76" i="3"/>
  <c r="P76" i="3"/>
  <c r="O76" i="3"/>
  <c r="U76" i="3"/>
  <c r="S76" i="3"/>
  <c r="T76" i="3"/>
  <c r="Q76" i="3"/>
  <c r="S83" i="3"/>
  <c r="Q83" i="3"/>
  <c r="U83" i="3"/>
  <c r="T83" i="3"/>
  <c r="P83" i="3"/>
  <c r="O83" i="3"/>
  <c r="X82" i="3"/>
  <c r="W82" i="3"/>
  <c r="P82" i="3"/>
  <c r="S82" i="3"/>
  <c r="O82" i="3"/>
  <c r="T82" i="3"/>
  <c r="W72" i="3"/>
  <c r="O72" i="3"/>
  <c r="U72" i="3"/>
  <c r="T72" i="3"/>
  <c r="S72" i="3"/>
  <c r="P72" i="3"/>
  <c r="V79" i="3"/>
  <c r="U79" i="3"/>
  <c r="T79" i="3"/>
  <c r="P79" i="3"/>
  <c r="P207" i="3" s="1"/>
  <c r="O79" i="3"/>
  <c r="O207" i="3" s="1"/>
  <c r="S79" i="3"/>
  <c r="W79" i="3"/>
  <c r="X86" i="3"/>
  <c r="P86" i="3"/>
  <c r="U86" i="3"/>
  <c r="O86" i="3"/>
  <c r="T86" i="3"/>
  <c r="Q86" i="3"/>
  <c r="S86" i="3"/>
  <c r="W86" i="3"/>
  <c r="C71" i="3"/>
  <c r="C199" i="3" s="1"/>
  <c r="S71" i="3"/>
  <c r="P71" i="3"/>
  <c r="U71" i="3"/>
  <c r="W71" i="3"/>
  <c r="O71" i="3"/>
  <c r="T71" i="3"/>
  <c r="V71" i="3"/>
  <c r="N71" i="3"/>
  <c r="S85" i="3"/>
  <c r="U85" i="3"/>
  <c r="U213" i="3" s="1"/>
  <c r="Q85" i="3"/>
  <c r="T85" i="3"/>
  <c r="T213" i="3" s="1"/>
  <c r="P85" i="3"/>
  <c r="O85" i="3"/>
  <c r="T81" i="3"/>
  <c r="T209" i="3" s="1"/>
  <c r="S81" i="3"/>
  <c r="S209" i="3" s="1"/>
  <c r="O81" i="3"/>
  <c r="P81" i="3"/>
  <c r="P209" i="3" s="1"/>
  <c r="T75" i="3"/>
  <c r="T203" i="3" s="1"/>
  <c r="S75" i="3"/>
  <c r="Q75" i="3"/>
  <c r="U75" i="3"/>
  <c r="U203" i="3" s="1"/>
  <c r="W75" i="3"/>
  <c r="W50" i="3" s="1"/>
  <c r="W20" i="3" s="1"/>
  <c r="P75" i="3"/>
  <c r="O75" i="3"/>
  <c r="W74" i="3"/>
  <c r="W49" i="3" s="1"/>
  <c r="W19" i="3" s="1"/>
  <c r="S74" i="3"/>
  <c r="O74" i="3"/>
  <c r="T77" i="3"/>
  <c r="T52" i="3" s="1"/>
  <c r="T22" i="3" s="1"/>
  <c r="O77" i="3"/>
  <c r="S77" i="3"/>
  <c r="Q77" i="3"/>
  <c r="W77" i="3"/>
  <c r="W52" i="3" s="1"/>
  <c r="W22" i="3" s="1"/>
  <c r="P77" i="3"/>
  <c r="U77" i="3"/>
  <c r="U205" i="3" s="1"/>
  <c r="P67" i="3"/>
  <c r="U67" i="3"/>
  <c r="U195" i="3" s="1"/>
  <c r="T67" i="3"/>
  <c r="T42" i="3" s="1"/>
  <c r="T12" i="3" s="1"/>
  <c r="Q67" i="3"/>
  <c r="O67" i="3"/>
  <c r="T70" i="3"/>
  <c r="O70" i="3"/>
  <c r="U70" i="3"/>
  <c r="S69" i="3"/>
  <c r="Q69" i="3"/>
  <c r="P69" i="3"/>
  <c r="O69" i="3"/>
  <c r="U69" i="3"/>
  <c r="T69" i="3"/>
  <c r="U68" i="3"/>
  <c r="T68" i="3"/>
  <c r="O68" i="3"/>
  <c r="Q68" i="3"/>
  <c r="P68" i="3"/>
  <c r="I86" i="3"/>
  <c r="O66" i="3"/>
  <c r="S66" i="3"/>
  <c r="M154" i="3"/>
  <c r="E79" i="3"/>
  <c r="I43" i="24"/>
  <c r="K43" i="24"/>
  <c r="S43" i="24"/>
  <c r="S44" i="24" s="1"/>
  <c r="C43" i="24"/>
  <c r="G43" i="24"/>
  <c r="E43" i="24"/>
  <c r="V43" i="24"/>
  <c r="V44" i="24" s="1"/>
  <c r="Q43" i="24"/>
  <c r="Q44" i="24" s="1"/>
  <c r="P43" i="24"/>
  <c r="P44" i="24" s="1"/>
  <c r="R43" i="24"/>
  <c r="R44" i="24" s="1"/>
  <c r="V40" i="21"/>
  <c r="V41" i="21" s="1"/>
  <c r="T40" i="21"/>
  <c r="T41" i="21" s="1"/>
  <c r="U40" i="21"/>
  <c r="U41" i="21" s="1"/>
  <c r="R40" i="21"/>
  <c r="R41" i="21" s="1"/>
  <c r="Q40" i="21"/>
  <c r="Q41" i="21" s="1"/>
  <c r="S40" i="21"/>
  <c r="S41" i="21" s="1"/>
  <c r="P40" i="21"/>
  <c r="P41" i="21" s="1"/>
  <c r="K40" i="21"/>
  <c r="X40" i="21"/>
  <c r="X41" i="21" s="1"/>
  <c r="E72" i="3"/>
  <c r="Q72" i="3"/>
  <c r="X72" i="3"/>
  <c r="R72" i="3"/>
  <c r="E83" i="3"/>
  <c r="X83" i="3"/>
  <c r="W83" i="3"/>
  <c r="R31" i="3"/>
  <c r="X84" i="3"/>
  <c r="W84" i="3"/>
  <c r="X75" i="3"/>
  <c r="R75" i="3"/>
  <c r="W70" i="3"/>
  <c r="S70" i="3"/>
  <c r="R70" i="3"/>
  <c r="Q70" i="3"/>
  <c r="X70" i="3"/>
  <c r="P70" i="3"/>
  <c r="R76" i="3"/>
  <c r="X76" i="3"/>
  <c r="X67" i="3"/>
  <c r="W67" i="3"/>
  <c r="W195" i="3" s="1"/>
  <c r="R67" i="3"/>
  <c r="S67" i="3"/>
  <c r="R66" i="3"/>
  <c r="X66" i="3"/>
  <c r="W66" i="3"/>
  <c r="W41" i="3" s="1"/>
  <c r="W11" i="3" s="1"/>
  <c r="O18" i="3"/>
  <c r="R73" i="3"/>
  <c r="X73" i="3"/>
  <c r="E85" i="3"/>
  <c r="X85" i="3"/>
  <c r="W85" i="3"/>
  <c r="W213" i="3" s="1"/>
  <c r="R69" i="3"/>
  <c r="X69" i="3"/>
  <c r="W69" i="3"/>
  <c r="R74" i="3"/>
  <c r="X74" i="3"/>
  <c r="S68" i="3"/>
  <c r="R68" i="3"/>
  <c r="X68" i="3"/>
  <c r="W68" i="3"/>
  <c r="G86" i="3"/>
  <c r="M156" i="3"/>
  <c r="X81" i="3"/>
  <c r="X209" i="3" s="1"/>
  <c r="W81" i="3"/>
  <c r="W209" i="3" s="1"/>
  <c r="K85" i="3"/>
  <c r="K60" i="3" s="1"/>
  <c r="K30" i="3" s="1"/>
  <c r="D170" i="3"/>
  <c r="R79" i="3"/>
  <c r="Q79" i="3"/>
  <c r="Q207" i="3" s="1"/>
  <c r="X79" i="3"/>
  <c r="X207" i="3" s="1"/>
  <c r="Q78" i="3"/>
  <c r="R78" i="3"/>
  <c r="X78" i="3"/>
  <c r="R77" i="3"/>
  <c r="X77" i="3"/>
  <c r="R71" i="3"/>
  <c r="Q71" i="3"/>
  <c r="X71" i="3"/>
  <c r="I85" i="3"/>
  <c r="G85" i="3"/>
  <c r="N20" i="3"/>
  <c r="K73" i="3"/>
  <c r="K48" i="3" s="1"/>
  <c r="K18" i="3" s="1"/>
  <c r="E73" i="3"/>
  <c r="G73" i="3"/>
  <c r="I73" i="3"/>
  <c r="K81" i="3"/>
  <c r="K56" i="3" s="1"/>
  <c r="K26" i="3" s="1"/>
  <c r="E81" i="3"/>
  <c r="E209" i="3" s="1"/>
  <c r="G81" i="3"/>
  <c r="G56" i="3" s="1"/>
  <c r="G26" i="3" s="1"/>
  <c r="I81" i="3"/>
  <c r="I209" i="3" s="1"/>
  <c r="E68" i="3"/>
  <c r="C68" i="3"/>
  <c r="G68" i="3"/>
  <c r="K68" i="3"/>
  <c r="K43" i="3" s="1"/>
  <c r="K13" i="3" s="1"/>
  <c r="I68" i="3"/>
  <c r="N13" i="3"/>
  <c r="G77" i="3"/>
  <c r="K77" i="3"/>
  <c r="K52" i="3" s="1"/>
  <c r="K22" i="3" s="1"/>
  <c r="E77" i="3"/>
  <c r="C77" i="3"/>
  <c r="I77" i="3"/>
  <c r="G79" i="3"/>
  <c r="G207" i="3" s="1"/>
  <c r="K79" i="3"/>
  <c r="K54" i="3" s="1"/>
  <c r="K24" i="3" s="1"/>
  <c r="I79" i="3"/>
  <c r="I54" i="3" s="1"/>
  <c r="I24" i="3" s="1"/>
  <c r="E78" i="3"/>
  <c r="G78" i="3"/>
  <c r="I78" i="3"/>
  <c r="K78" i="3"/>
  <c r="K53" i="3" s="1"/>
  <c r="K23" i="3" s="1"/>
  <c r="G82" i="3"/>
  <c r="E82" i="3"/>
  <c r="I82" i="3"/>
  <c r="K82" i="3"/>
  <c r="K57" i="3" s="1"/>
  <c r="K27" i="3" s="1"/>
  <c r="N30" i="3"/>
  <c r="G69" i="3"/>
  <c r="E69" i="3"/>
  <c r="K69" i="3"/>
  <c r="K44" i="3" s="1"/>
  <c r="K14" i="3" s="1"/>
  <c r="C69" i="3"/>
  <c r="I69" i="3"/>
  <c r="G72" i="3"/>
  <c r="I72" i="3"/>
  <c r="K72" i="3"/>
  <c r="K47" i="3" s="1"/>
  <c r="K17" i="3" s="1"/>
  <c r="G83" i="3"/>
  <c r="K83" i="3"/>
  <c r="K58" i="3" s="1"/>
  <c r="K28" i="3" s="1"/>
  <c r="I83" i="3"/>
  <c r="G74" i="3"/>
  <c r="E74" i="3"/>
  <c r="I74" i="3"/>
  <c r="K74" i="3"/>
  <c r="K49" i="3" s="1"/>
  <c r="K19" i="3" s="1"/>
  <c r="C74" i="3"/>
  <c r="G80" i="3"/>
  <c r="K80" i="3"/>
  <c r="K55" i="3" s="1"/>
  <c r="K25" i="3" s="1"/>
  <c r="I80" i="3"/>
  <c r="E84" i="3"/>
  <c r="G84" i="3"/>
  <c r="I84" i="3"/>
  <c r="K84" i="3"/>
  <c r="K59" i="3" s="1"/>
  <c r="K29" i="3" s="1"/>
  <c r="C75" i="3"/>
  <c r="E75" i="3"/>
  <c r="K75" i="3"/>
  <c r="K50" i="3" s="1"/>
  <c r="K20" i="3" s="1"/>
  <c r="G75" i="3"/>
  <c r="I75" i="3"/>
  <c r="K70" i="3"/>
  <c r="K45" i="3" s="1"/>
  <c r="K15" i="3" s="1"/>
  <c r="E70" i="3"/>
  <c r="G70" i="3"/>
  <c r="C70" i="3"/>
  <c r="I70" i="3"/>
  <c r="E71" i="3"/>
  <c r="G71" i="3"/>
  <c r="K71" i="3"/>
  <c r="K46" i="3" s="1"/>
  <c r="K16" i="3" s="1"/>
  <c r="I71" i="3"/>
  <c r="E76" i="3"/>
  <c r="C76" i="3"/>
  <c r="G76" i="3"/>
  <c r="K76" i="3"/>
  <c r="K51" i="3" s="1"/>
  <c r="K21" i="3" s="1"/>
  <c r="I76" i="3"/>
  <c r="C67" i="3"/>
  <c r="E67" i="3"/>
  <c r="G67" i="3"/>
  <c r="I67" i="3"/>
  <c r="K67" i="3"/>
  <c r="K42" i="3" s="1"/>
  <c r="K12" i="3" s="1"/>
  <c r="G66" i="3"/>
  <c r="K66" i="3"/>
  <c r="E66" i="3"/>
  <c r="C66" i="3"/>
  <c r="I66" i="3"/>
  <c r="N23" i="3"/>
  <c r="V56" i="3"/>
  <c r="V26" i="3" s="1"/>
  <c r="V201" i="3"/>
  <c r="V52" i="3"/>
  <c r="V22" i="3" s="1"/>
  <c r="U194" i="3"/>
  <c r="E165" i="3"/>
  <c r="V202" i="3"/>
  <c r="J32" i="3"/>
  <c r="U48" i="3"/>
  <c r="U18" i="3" s="1"/>
  <c r="T194" i="3"/>
  <c r="W201" i="3"/>
  <c r="U209" i="3"/>
  <c r="T201" i="3"/>
  <c r="H32" i="3"/>
  <c r="N11" i="3"/>
  <c r="Q209" i="3"/>
  <c r="V48" i="3"/>
  <c r="V18" i="3" s="1"/>
  <c r="V209" i="3"/>
  <c r="V206" i="3"/>
  <c r="V53" i="3"/>
  <c r="V23" i="3" s="1"/>
  <c r="U41" i="3"/>
  <c r="U11" i="3" s="1"/>
  <c r="J33" i="3"/>
  <c r="U49" i="3"/>
  <c r="U19" i="3" s="1"/>
  <c r="U202" i="3"/>
  <c r="N12" i="3"/>
  <c r="W48" i="3"/>
  <c r="W18" i="3" s="1"/>
  <c r="U56" i="3"/>
  <c r="U26" i="3" s="1"/>
  <c r="T56" i="3"/>
  <c r="T26" i="3" s="1"/>
  <c r="H33" i="3"/>
  <c r="V203" i="3"/>
  <c r="V50" i="3"/>
  <c r="V20" i="3" s="1"/>
  <c r="V195" i="3"/>
  <c r="V42" i="3"/>
  <c r="V12" i="3" s="1"/>
  <c r="T202" i="3"/>
  <c r="T49" i="3"/>
  <c r="T19" i="3" s="1"/>
  <c r="V60" i="3"/>
  <c r="V30" i="3" s="1"/>
  <c r="V213" i="3"/>
  <c r="V194" i="3"/>
  <c r="V41" i="3"/>
  <c r="V11" i="3" s="1"/>
  <c r="D33" i="3"/>
  <c r="R56" i="3"/>
  <c r="R26" i="3" s="1"/>
  <c r="N19" i="3"/>
  <c r="D32" i="3"/>
  <c r="J34" i="3"/>
  <c r="M151" i="3"/>
  <c r="D167" i="3"/>
  <c r="E168" i="3"/>
  <c r="M159" i="3"/>
  <c r="C170" i="3"/>
  <c r="M147" i="3"/>
  <c r="E164" i="3"/>
  <c r="M155" i="3"/>
  <c r="M157" i="3"/>
  <c r="E166" i="3"/>
  <c r="H34" i="3"/>
  <c r="M204" i="3"/>
  <c r="M51" i="3"/>
  <c r="M21" i="3" s="1"/>
  <c r="N21" i="3" s="1"/>
  <c r="R209" i="3"/>
  <c r="F32" i="3"/>
  <c r="D34" i="3"/>
  <c r="M197" i="3"/>
  <c r="M44" i="3"/>
  <c r="M14" i="3" s="1"/>
  <c r="N14" i="3" s="1"/>
  <c r="D165" i="3"/>
  <c r="M149" i="3"/>
  <c r="M160" i="3"/>
  <c r="E169" i="3"/>
  <c r="M214" i="3"/>
  <c r="M61" i="3"/>
  <c r="M31" i="3" s="1"/>
  <c r="M212" i="3"/>
  <c r="M59" i="3"/>
  <c r="M29" i="3" s="1"/>
  <c r="N29" i="3" s="1"/>
  <c r="F33" i="3"/>
  <c r="C166" i="3"/>
  <c r="M143" i="3"/>
  <c r="M145" i="3"/>
  <c r="C168" i="3"/>
  <c r="M152" i="3"/>
  <c r="D168" i="3"/>
  <c r="D166" i="3"/>
  <c r="M150" i="3"/>
  <c r="M158" i="3"/>
  <c r="E167" i="3"/>
  <c r="M141" i="3"/>
  <c r="C164" i="3"/>
  <c r="M148" i="3"/>
  <c r="D164" i="3"/>
  <c r="M199" i="3"/>
  <c r="M46" i="3"/>
  <c r="M16" i="3" s="1"/>
  <c r="M211" i="3"/>
  <c r="M58" i="3"/>
  <c r="M28" i="3" s="1"/>
  <c r="C169" i="3"/>
  <c r="M146" i="3"/>
  <c r="M144" i="3"/>
  <c r="C167" i="3"/>
  <c r="M207" i="3"/>
  <c r="M54" i="3"/>
  <c r="M24" i="3" s="1"/>
  <c r="M198" i="3"/>
  <c r="M45" i="3"/>
  <c r="M15" i="3" s="1"/>
  <c r="N15" i="3" s="1"/>
  <c r="C34" i="3"/>
  <c r="Q56" i="3"/>
  <c r="Q26" i="3" s="1"/>
  <c r="M208" i="3"/>
  <c r="M55" i="3"/>
  <c r="M25" i="3" s="1"/>
  <c r="O25" i="3" s="1"/>
  <c r="M142" i="3"/>
  <c r="C165" i="3"/>
  <c r="N26" i="3"/>
  <c r="N18" i="3"/>
  <c r="M153" i="3"/>
  <c r="D169" i="3"/>
  <c r="M161" i="3"/>
  <c r="K61" i="3"/>
  <c r="K31" i="3" s="1"/>
  <c r="E170" i="3"/>
  <c r="M210" i="3"/>
  <c r="M57" i="3"/>
  <c r="M27" i="3" s="1"/>
  <c r="F34" i="3"/>
  <c r="M200" i="3"/>
  <c r="M47" i="3"/>
  <c r="M17" i="3" s="1"/>
  <c r="E214" i="3" l="1"/>
  <c r="E61" i="3"/>
  <c r="E31" i="3" s="1"/>
  <c r="O54" i="3"/>
  <c r="O24" i="3" s="1"/>
  <c r="W205" i="3"/>
  <c r="S56" i="3"/>
  <c r="S26" i="3" s="1"/>
  <c r="W203" i="3"/>
  <c r="W60" i="3"/>
  <c r="W30" i="3" s="1"/>
  <c r="W194" i="3"/>
  <c r="T195" i="3"/>
  <c r="U52" i="3"/>
  <c r="U22" i="3" s="1"/>
  <c r="U42" i="3"/>
  <c r="U12" i="3" s="1"/>
  <c r="P54" i="3"/>
  <c r="P24" i="3" s="1"/>
  <c r="T60" i="3"/>
  <c r="T30" i="3" s="1"/>
  <c r="T205" i="3"/>
  <c r="O202" i="3"/>
  <c r="O49" i="3"/>
  <c r="O19" i="3" s="1"/>
  <c r="O209" i="3"/>
  <c r="O56" i="3"/>
  <c r="O26" i="3" s="1"/>
  <c r="C46" i="3"/>
  <c r="C16" i="3" s="1"/>
  <c r="C53" i="3"/>
  <c r="C23" i="3" s="1"/>
  <c r="N199" i="3"/>
  <c r="N46" i="3"/>
  <c r="N16" i="3" s="1"/>
  <c r="O211" i="3"/>
  <c r="O58" i="3"/>
  <c r="O28" i="3" s="1"/>
  <c r="O210" i="3"/>
  <c r="O57" i="3"/>
  <c r="O27" i="3" s="1"/>
  <c r="E207" i="3"/>
  <c r="E54" i="3"/>
  <c r="E24" i="3" s="1"/>
  <c r="I207" i="3"/>
  <c r="W56" i="3"/>
  <c r="W26" i="3" s="1"/>
  <c r="R199" i="3"/>
  <c r="R46" i="3"/>
  <c r="R16" i="3" s="1"/>
  <c r="Q54" i="3"/>
  <c r="Q24" i="3" s="1"/>
  <c r="R207" i="3"/>
  <c r="R54" i="3"/>
  <c r="R24" i="3" s="1"/>
  <c r="Q25" i="3"/>
  <c r="E211" i="3"/>
  <c r="E58" i="3"/>
  <c r="E28" i="3" s="1"/>
  <c r="P25" i="3"/>
  <c r="R200" i="3"/>
  <c r="R47" i="3"/>
  <c r="R17" i="3" s="1"/>
  <c r="E56" i="3"/>
  <c r="E26" i="3" s="1"/>
  <c r="E47" i="3"/>
  <c r="E17" i="3" s="1"/>
  <c r="E200" i="3"/>
  <c r="G209" i="3"/>
  <c r="G54" i="3"/>
  <c r="G24" i="3" s="1"/>
  <c r="I56" i="3"/>
  <c r="I26" i="3" s="1"/>
  <c r="W206" i="3"/>
  <c r="J35" i="3"/>
  <c r="T48" i="3"/>
  <c r="T18" i="3" s="1"/>
  <c r="T53" i="3"/>
  <c r="T23" i="3" s="1"/>
  <c r="T50" i="3"/>
  <c r="T20" i="3" s="1"/>
  <c r="V205" i="3"/>
  <c r="V49" i="3"/>
  <c r="V19" i="3" s="1"/>
  <c r="U50" i="3"/>
  <c r="U20" i="3" s="1"/>
  <c r="W42" i="3"/>
  <c r="W12" i="3" s="1"/>
  <c r="U53" i="3"/>
  <c r="U23" i="3" s="1"/>
  <c r="T41" i="3"/>
  <c r="T11" i="3" s="1"/>
  <c r="W202" i="3"/>
  <c r="U201" i="3"/>
  <c r="X54" i="3"/>
  <c r="X24" i="3" s="1"/>
  <c r="U60" i="3"/>
  <c r="U30" i="3" s="1"/>
  <c r="U198" i="3"/>
  <c r="U45" i="3"/>
  <c r="U15" i="3" s="1"/>
  <c r="T204" i="3"/>
  <c r="T51" i="3"/>
  <c r="T21" i="3" s="1"/>
  <c r="W196" i="3"/>
  <c r="W43" i="3"/>
  <c r="W13" i="3" s="1"/>
  <c r="T47" i="3"/>
  <c r="T17" i="3" s="1"/>
  <c r="T200" i="3"/>
  <c r="U47" i="3"/>
  <c r="U17" i="3" s="1"/>
  <c r="U200" i="3"/>
  <c r="V211" i="3"/>
  <c r="V58" i="3"/>
  <c r="V28" i="3" s="1"/>
  <c r="W198" i="3"/>
  <c r="W45" i="3"/>
  <c r="W15" i="3" s="1"/>
  <c r="V46" i="3"/>
  <c r="V16" i="3" s="1"/>
  <c r="V199" i="3"/>
  <c r="V212" i="3"/>
  <c r="V59" i="3"/>
  <c r="V29" i="3" s="1"/>
  <c r="H35" i="3"/>
  <c r="V204" i="3"/>
  <c r="V51" i="3"/>
  <c r="V21" i="3" s="1"/>
  <c r="U214" i="3"/>
  <c r="U61" i="3"/>
  <c r="U31" i="3" s="1"/>
  <c r="U211" i="3"/>
  <c r="U58" i="3"/>
  <c r="U28" i="3" s="1"/>
  <c r="U210" i="3"/>
  <c r="U57" i="3"/>
  <c r="U27" i="3" s="1"/>
  <c r="V197" i="3"/>
  <c r="V44" i="3"/>
  <c r="V14" i="3" s="1"/>
  <c r="V198" i="3"/>
  <c r="V45" i="3"/>
  <c r="V15" i="3" s="1"/>
  <c r="W214" i="3"/>
  <c r="W61" i="3"/>
  <c r="W31" i="3" s="1"/>
  <c r="U212" i="3"/>
  <c r="U59" i="3"/>
  <c r="U29" i="3" s="1"/>
  <c r="T55" i="3"/>
  <c r="T25" i="3" s="1"/>
  <c r="T208" i="3"/>
  <c r="U55" i="3"/>
  <c r="U25" i="3" s="1"/>
  <c r="U208" i="3"/>
  <c r="W58" i="3"/>
  <c r="W28" i="3" s="1"/>
  <c r="W211" i="3"/>
  <c r="U46" i="3"/>
  <c r="U16" i="3" s="1"/>
  <c r="U199" i="3"/>
  <c r="U197" i="3"/>
  <c r="U44" i="3"/>
  <c r="U14" i="3" s="1"/>
  <c r="T207" i="3"/>
  <c r="T54" i="3"/>
  <c r="T24" i="3" s="1"/>
  <c r="V200" i="3"/>
  <c r="V47" i="3"/>
  <c r="V17" i="3" s="1"/>
  <c r="W200" i="3"/>
  <c r="W47" i="3"/>
  <c r="W17" i="3" s="1"/>
  <c r="P56" i="3"/>
  <c r="P26" i="3" s="1"/>
  <c r="T214" i="3"/>
  <c r="T61" i="3"/>
  <c r="T31" i="3" s="1"/>
  <c r="V196" i="3"/>
  <c r="V43" i="3"/>
  <c r="V13" i="3" s="1"/>
  <c r="W212" i="3"/>
  <c r="W59" i="3"/>
  <c r="W29" i="3" s="1"/>
  <c r="W208" i="3"/>
  <c r="W55" i="3"/>
  <c r="W25" i="3" s="1"/>
  <c r="U54" i="3"/>
  <c r="U24" i="3" s="1"/>
  <c r="U207" i="3"/>
  <c r="T211" i="3"/>
  <c r="T58" i="3"/>
  <c r="T28" i="3" s="1"/>
  <c r="T199" i="3"/>
  <c r="T46" i="3"/>
  <c r="T16" i="3" s="1"/>
  <c r="W46" i="3"/>
  <c r="W16" i="3" s="1"/>
  <c r="W199" i="3"/>
  <c r="W197" i="3"/>
  <c r="W44" i="3"/>
  <c r="W14" i="3" s="1"/>
  <c r="W210" i="3"/>
  <c r="W57" i="3"/>
  <c r="W27" i="3" s="1"/>
  <c r="W204" i="3"/>
  <c r="W51" i="3"/>
  <c r="W21" i="3" s="1"/>
  <c r="U196" i="3"/>
  <c r="U43" i="3"/>
  <c r="U13" i="3" s="1"/>
  <c r="V208" i="3"/>
  <c r="V55" i="3"/>
  <c r="V25" i="3" s="1"/>
  <c r="V54" i="3"/>
  <c r="V24" i="3" s="1"/>
  <c r="V207" i="3"/>
  <c r="T197" i="3"/>
  <c r="T44" i="3"/>
  <c r="T14" i="3" s="1"/>
  <c r="T196" i="3"/>
  <c r="T43" i="3"/>
  <c r="T13" i="3" s="1"/>
  <c r="V210" i="3"/>
  <c r="V57" i="3"/>
  <c r="V27" i="3" s="1"/>
  <c r="T45" i="3"/>
  <c r="T15" i="3" s="1"/>
  <c r="T198" i="3"/>
  <c r="X56" i="3"/>
  <c r="X26" i="3" s="1"/>
  <c r="U204" i="3"/>
  <c r="U51" i="3"/>
  <c r="U21" i="3" s="1"/>
  <c r="V214" i="3"/>
  <c r="V61" i="3"/>
  <c r="V31" i="3" s="1"/>
  <c r="T212" i="3"/>
  <c r="T59" i="3"/>
  <c r="T29" i="3" s="1"/>
  <c r="W54" i="3"/>
  <c r="W24" i="3" s="1"/>
  <c r="W207" i="3"/>
  <c r="T210" i="3"/>
  <c r="T57" i="3"/>
  <c r="T27" i="3" s="1"/>
  <c r="D35" i="3"/>
  <c r="N17" i="3"/>
  <c r="X206" i="3"/>
  <c r="X53" i="3"/>
  <c r="X23" i="3" s="1"/>
  <c r="C195" i="3"/>
  <c r="C42" i="3"/>
  <c r="C12" i="3" s="1"/>
  <c r="G197" i="3"/>
  <c r="G44" i="3"/>
  <c r="G14" i="3" s="1"/>
  <c r="P199" i="3"/>
  <c r="P46" i="3"/>
  <c r="P16" i="3" s="1"/>
  <c r="X203" i="3"/>
  <c r="X50" i="3"/>
  <c r="X20" i="3" s="1"/>
  <c r="O203" i="3"/>
  <c r="O50" i="3"/>
  <c r="O20" i="3" s="1"/>
  <c r="R198" i="3"/>
  <c r="R45" i="3"/>
  <c r="R15" i="3" s="1"/>
  <c r="C202" i="3"/>
  <c r="C49" i="3"/>
  <c r="C19" i="3" s="1"/>
  <c r="E210" i="3"/>
  <c r="E57" i="3"/>
  <c r="E27" i="3" s="1"/>
  <c r="S210" i="3"/>
  <c r="S57" i="3"/>
  <c r="S27" i="3" s="1"/>
  <c r="I200" i="3"/>
  <c r="I47" i="3"/>
  <c r="I17" i="3" s="1"/>
  <c r="G212" i="3"/>
  <c r="G59" i="3"/>
  <c r="G29" i="3" s="1"/>
  <c r="I214" i="3"/>
  <c r="I61" i="3"/>
  <c r="I31" i="3" s="1"/>
  <c r="O206" i="3"/>
  <c r="O53" i="3"/>
  <c r="O23" i="3" s="1"/>
  <c r="S195" i="3"/>
  <c r="S42" i="3"/>
  <c r="S12" i="3" s="1"/>
  <c r="P197" i="3"/>
  <c r="P44" i="3"/>
  <c r="P14" i="3" s="1"/>
  <c r="S199" i="3"/>
  <c r="S46" i="3"/>
  <c r="S16" i="3" s="1"/>
  <c r="E199" i="3"/>
  <c r="E46" i="3"/>
  <c r="E16" i="3" s="1"/>
  <c r="Q201" i="3"/>
  <c r="Q48" i="3"/>
  <c r="Q18" i="3" s="1"/>
  <c r="O194" i="3"/>
  <c r="O41" i="3"/>
  <c r="O11" i="3" s="1"/>
  <c r="G194" i="3"/>
  <c r="G41" i="3"/>
  <c r="G11" i="3" s="1"/>
  <c r="G58" i="3"/>
  <c r="G28" i="3" s="1"/>
  <c r="G211" i="3"/>
  <c r="G50" i="3"/>
  <c r="G20" i="3" s="1"/>
  <c r="G203" i="3"/>
  <c r="C205" i="3"/>
  <c r="C52" i="3"/>
  <c r="C22" i="3" s="1"/>
  <c r="R205" i="3"/>
  <c r="R52" i="3"/>
  <c r="R22" i="3" s="1"/>
  <c r="S198" i="3"/>
  <c r="S45" i="3"/>
  <c r="S15" i="3" s="1"/>
  <c r="R196" i="3"/>
  <c r="R43" i="3"/>
  <c r="R13" i="3" s="1"/>
  <c r="P213" i="3"/>
  <c r="P60" i="3"/>
  <c r="P30" i="3" s="1"/>
  <c r="E213" i="3"/>
  <c r="E60" i="3"/>
  <c r="E30" i="3" s="1"/>
  <c r="X208" i="3"/>
  <c r="X55" i="3"/>
  <c r="X25" i="3" s="1"/>
  <c r="S59" i="3"/>
  <c r="S29" i="3" s="1"/>
  <c r="S212" i="3"/>
  <c r="P212" i="3"/>
  <c r="P59" i="3"/>
  <c r="P29" i="3" s="1"/>
  <c r="S204" i="3"/>
  <c r="S51" i="3"/>
  <c r="S21" i="3" s="1"/>
  <c r="I206" i="3"/>
  <c r="I53" i="3"/>
  <c r="I23" i="3" s="1"/>
  <c r="N24" i="3"/>
  <c r="N33" i="3" s="1"/>
  <c r="X199" i="3"/>
  <c r="X46" i="3"/>
  <c r="X16" i="3" s="1"/>
  <c r="E194" i="3"/>
  <c r="E41" i="3"/>
  <c r="E11" i="3" s="1"/>
  <c r="I52" i="3"/>
  <c r="I22" i="3" s="1"/>
  <c r="I205" i="3"/>
  <c r="P198" i="3"/>
  <c r="P45" i="3"/>
  <c r="P15" i="3" s="1"/>
  <c r="I196" i="3"/>
  <c r="I43" i="3"/>
  <c r="I13" i="3" s="1"/>
  <c r="O213" i="3"/>
  <c r="O60" i="3"/>
  <c r="O30" i="3" s="1"/>
  <c r="K34" i="3"/>
  <c r="Q212" i="3"/>
  <c r="Q59" i="3"/>
  <c r="Q29" i="3" s="1"/>
  <c r="P204" i="3"/>
  <c r="P51" i="3"/>
  <c r="P21" i="3" s="1"/>
  <c r="N27" i="3"/>
  <c r="S214" i="3"/>
  <c r="S61" i="3"/>
  <c r="S31" i="3" s="1"/>
  <c r="G206" i="3"/>
  <c r="G53" i="3"/>
  <c r="G23" i="3" s="1"/>
  <c r="G195" i="3"/>
  <c r="G42" i="3"/>
  <c r="G12" i="3" s="1"/>
  <c r="X195" i="3"/>
  <c r="X42" i="3"/>
  <c r="X12" i="3" s="1"/>
  <c r="Q197" i="3"/>
  <c r="Q44" i="3"/>
  <c r="Q14" i="3" s="1"/>
  <c r="G199" i="3"/>
  <c r="G46" i="3"/>
  <c r="G16" i="3" s="1"/>
  <c r="K33" i="3"/>
  <c r="I201" i="3"/>
  <c r="I48" i="3"/>
  <c r="I18" i="3" s="1"/>
  <c r="Q194" i="3"/>
  <c r="Q41" i="3"/>
  <c r="Q11" i="3" s="1"/>
  <c r="P194" i="3"/>
  <c r="P41" i="3"/>
  <c r="P11" i="3" s="1"/>
  <c r="P211" i="3"/>
  <c r="P58" i="3"/>
  <c r="P28" i="3" s="1"/>
  <c r="R50" i="3"/>
  <c r="R20" i="3" s="1"/>
  <c r="R203" i="3"/>
  <c r="E205" i="3"/>
  <c r="E52" i="3"/>
  <c r="E22" i="3" s="1"/>
  <c r="C45" i="3"/>
  <c r="C15" i="3" s="1"/>
  <c r="C198" i="3"/>
  <c r="S43" i="3"/>
  <c r="S13" i="3" s="1"/>
  <c r="S196" i="3"/>
  <c r="Q213" i="3"/>
  <c r="Q60" i="3"/>
  <c r="Q30" i="3" s="1"/>
  <c r="X202" i="3"/>
  <c r="X49" i="3"/>
  <c r="X19" i="3" s="1"/>
  <c r="G210" i="3"/>
  <c r="G57" i="3"/>
  <c r="G27" i="3" s="1"/>
  <c r="X210" i="3"/>
  <c r="X57" i="3"/>
  <c r="X27" i="3" s="1"/>
  <c r="G208" i="3"/>
  <c r="G55" i="3"/>
  <c r="G25" i="3" s="1"/>
  <c r="S200" i="3"/>
  <c r="S47" i="3"/>
  <c r="S17" i="3" s="1"/>
  <c r="P205" i="3"/>
  <c r="P52" i="3"/>
  <c r="P22" i="3" s="1"/>
  <c r="Q196" i="3"/>
  <c r="Q43" i="3"/>
  <c r="Q13" i="3" s="1"/>
  <c r="C196" i="3"/>
  <c r="C43" i="3"/>
  <c r="C13" i="3" s="1"/>
  <c r="N31" i="3"/>
  <c r="I60" i="3"/>
  <c r="I30" i="3" s="1"/>
  <c r="I213" i="3"/>
  <c r="E202" i="3"/>
  <c r="E49" i="3"/>
  <c r="E19" i="3" s="1"/>
  <c r="P210" i="3"/>
  <c r="P57" i="3"/>
  <c r="P27" i="3" s="1"/>
  <c r="I208" i="3"/>
  <c r="I55" i="3"/>
  <c r="I25" i="3" s="1"/>
  <c r="X59" i="3"/>
  <c r="X29" i="3" s="1"/>
  <c r="X212" i="3"/>
  <c r="G204" i="3"/>
  <c r="G51" i="3"/>
  <c r="G21" i="3" s="1"/>
  <c r="C204" i="3"/>
  <c r="C51" i="3"/>
  <c r="C21" i="3" s="1"/>
  <c r="R194" i="3"/>
  <c r="R41" i="3"/>
  <c r="R11" i="3" s="1"/>
  <c r="O214" i="3"/>
  <c r="O61" i="3"/>
  <c r="O31" i="3" s="1"/>
  <c r="X214" i="3"/>
  <c r="X61" i="3"/>
  <c r="X31" i="3" s="1"/>
  <c r="Q206" i="3"/>
  <c r="Q53" i="3"/>
  <c r="Q23" i="3" s="1"/>
  <c r="P195" i="3"/>
  <c r="P42" i="3"/>
  <c r="P12" i="3" s="1"/>
  <c r="C197" i="3"/>
  <c r="C44" i="3"/>
  <c r="C14" i="3" s="1"/>
  <c r="R197" i="3"/>
  <c r="R44" i="3"/>
  <c r="R14" i="3" s="1"/>
  <c r="Q199" i="3"/>
  <c r="Q46" i="3"/>
  <c r="Q16" i="3" s="1"/>
  <c r="X201" i="3"/>
  <c r="X48" i="3"/>
  <c r="X18" i="3" s="1"/>
  <c r="S194" i="3"/>
  <c r="S41" i="3"/>
  <c r="S11" i="3" s="1"/>
  <c r="S211" i="3"/>
  <c r="S58" i="3"/>
  <c r="S28" i="3" s="1"/>
  <c r="I211" i="3"/>
  <c r="I58" i="3"/>
  <c r="I28" i="3" s="1"/>
  <c r="S203" i="3"/>
  <c r="S50" i="3"/>
  <c r="S20" i="3" s="1"/>
  <c r="S205" i="3"/>
  <c r="S52" i="3"/>
  <c r="S22" i="3" s="1"/>
  <c r="X198" i="3"/>
  <c r="X45" i="3"/>
  <c r="X15" i="3" s="1"/>
  <c r="E196" i="3"/>
  <c r="E43" i="3"/>
  <c r="E13" i="3" s="1"/>
  <c r="R213" i="3"/>
  <c r="R60" i="3"/>
  <c r="R30" i="3" s="1"/>
  <c r="Q202" i="3"/>
  <c r="Q49" i="3"/>
  <c r="Q19" i="3" s="1"/>
  <c r="G49" i="3"/>
  <c r="G19" i="3" s="1"/>
  <c r="G202" i="3"/>
  <c r="R208" i="3"/>
  <c r="R55" i="3"/>
  <c r="R25" i="3" s="1"/>
  <c r="Q200" i="3"/>
  <c r="Q47" i="3"/>
  <c r="Q17" i="3" s="1"/>
  <c r="X200" i="3"/>
  <c r="X47" i="3"/>
  <c r="X17" i="3" s="1"/>
  <c r="E212" i="3"/>
  <c r="E59" i="3"/>
  <c r="E29" i="3" s="1"/>
  <c r="Q204" i="3"/>
  <c r="Q51" i="3"/>
  <c r="Q21" i="3" s="1"/>
  <c r="O195" i="3"/>
  <c r="O42" i="3"/>
  <c r="O12" i="3" s="1"/>
  <c r="O197" i="3"/>
  <c r="O44" i="3"/>
  <c r="O14" i="3" s="1"/>
  <c r="S201" i="3"/>
  <c r="S48" i="3"/>
  <c r="S18" i="3" s="1"/>
  <c r="I203" i="3"/>
  <c r="I50" i="3"/>
  <c r="I20" i="3" s="1"/>
  <c r="G214" i="3"/>
  <c r="G61" i="3"/>
  <c r="G31" i="3" s="1"/>
  <c r="R206" i="3"/>
  <c r="R53" i="3"/>
  <c r="R23" i="3" s="1"/>
  <c r="Q195" i="3"/>
  <c r="Q42" i="3"/>
  <c r="Q12" i="3" s="1"/>
  <c r="S197" i="3"/>
  <c r="S44" i="3"/>
  <c r="S14" i="3" s="1"/>
  <c r="N28" i="3"/>
  <c r="E48" i="3"/>
  <c r="E18" i="3" s="1"/>
  <c r="E201" i="3"/>
  <c r="C194" i="3"/>
  <c r="C41" i="3"/>
  <c r="C11" i="3" s="1"/>
  <c r="X211" i="3"/>
  <c r="X58" i="3"/>
  <c r="X28" i="3" s="1"/>
  <c r="R58" i="3"/>
  <c r="R28" i="3" s="1"/>
  <c r="R211" i="3"/>
  <c r="C203" i="3"/>
  <c r="C50" i="3"/>
  <c r="C20" i="3" s="1"/>
  <c r="G205" i="3"/>
  <c r="G52" i="3"/>
  <c r="G22" i="3" s="1"/>
  <c r="E198" i="3"/>
  <c r="E45" i="3"/>
  <c r="E15" i="3" s="1"/>
  <c r="O196" i="3"/>
  <c r="O43" i="3"/>
  <c r="O13" i="3" s="1"/>
  <c r="X196" i="3"/>
  <c r="X43" i="3"/>
  <c r="X13" i="3" s="1"/>
  <c r="S213" i="3"/>
  <c r="S60" i="3"/>
  <c r="S30" i="3" s="1"/>
  <c r="R49" i="3"/>
  <c r="R19" i="3" s="1"/>
  <c r="R202" i="3"/>
  <c r="P202" i="3"/>
  <c r="P49" i="3"/>
  <c r="P19" i="3" s="1"/>
  <c r="F35" i="3"/>
  <c r="Q57" i="3"/>
  <c r="Q27" i="3" s="1"/>
  <c r="Q210" i="3"/>
  <c r="O200" i="3"/>
  <c r="O47" i="3"/>
  <c r="O17" i="3" s="1"/>
  <c r="R204" i="3"/>
  <c r="R51" i="3"/>
  <c r="R21" i="3" s="1"/>
  <c r="X204" i="3"/>
  <c r="X51" i="3"/>
  <c r="X21" i="3" s="1"/>
  <c r="O199" i="3"/>
  <c r="O46" i="3"/>
  <c r="O16" i="3" s="1"/>
  <c r="P214" i="3"/>
  <c r="P61" i="3"/>
  <c r="P31" i="3" s="1"/>
  <c r="S206" i="3"/>
  <c r="S53" i="3"/>
  <c r="S23" i="3" s="1"/>
  <c r="I195" i="3"/>
  <c r="I42" i="3"/>
  <c r="I12" i="3" s="1"/>
  <c r="N25" i="3"/>
  <c r="X44" i="3"/>
  <c r="X14" i="3" s="1"/>
  <c r="X197" i="3"/>
  <c r="I199" i="3"/>
  <c r="I46" i="3"/>
  <c r="I16" i="3" s="1"/>
  <c r="G201" i="3"/>
  <c r="G48" i="3"/>
  <c r="G18" i="3" s="1"/>
  <c r="K41" i="3"/>
  <c r="K11" i="3" s="1"/>
  <c r="K32" i="3" s="1"/>
  <c r="K36" i="3"/>
  <c r="P203" i="3"/>
  <c r="P50" i="3"/>
  <c r="P20" i="3" s="1"/>
  <c r="X205" i="3"/>
  <c r="X52" i="3"/>
  <c r="X22" i="3" s="1"/>
  <c r="I198" i="3"/>
  <c r="I45" i="3"/>
  <c r="I15" i="3" s="1"/>
  <c r="O198" i="3"/>
  <c r="O45" i="3"/>
  <c r="O15" i="3" s="1"/>
  <c r="G196" i="3"/>
  <c r="G43" i="3"/>
  <c r="G13" i="3" s="1"/>
  <c r="I202" i="3"/>
  <c r="I49" i="3"/>
  <c r="I19" i="3" s="1"/>
  <c r="I210" i="3"/>
  <c r="I57" i="3"/>
  <c r="I27" i="3" s="1"/>
  <c r="S208" i="3"/>
  <c r="S55" i="3"/>
  <c r="S25" i="3" s="1"/>
  <c r="G200" i="3"/>
  <c r="G47" i="3"/>
  <c r="G17" i="3" s="1"/>
  <c r="R212" i="3"/>
  <c r="R59" i="3"/>
  <c r="R29" i="3" s="1"/>
  <c r="O212" i="3"/>
  <c r="O59" i="3"/>
  <c r="O29" i="3" s="1"/>
  <c r="I204" i="3"/>
  <c r="I51" i="3"/>
  <c r="I21" i="3" s="1"/>
  <c r="P206" i="3"/>
  <c r="P53" i="3"/>
  <c r="P23" i="3" s="1"/>
  <c r="E195" i="3"/>
  <c r="E42" i="3"/>
  <c r="E12" i="3" s="1"/>
  <c r="I197" i="3"/>
  <c r="I44" i="3"/>
  <c r="I14" i="3" s="1"/>
  <c r="R201" i="3"/>
  <c r="R48" i="3"/>
  <c r="R18" i="3" s="1"/>
  <c r="Q211" i="3"/>
  <c r="Q58" i="3"/>
  <c r="Q28" i="3" s="1"/>
  <c r="Q214" i="3"/>
  <c r="Q61" i="3"/>
  <c r="Q31" i="3" s="1"/>
  <c r="E206" i="3"/>
  <c r="E53" i="3"/>
  <c r="E23" i="3" s="1"/>
  <c r="R42" i="3"/>
  <c r="R12" i="3" s="1"/>
  <c r="R195" i="3"/>
  <c r="S207" i="3"/>
  <c r="S54" i="3"/>
  <c r="S24" i="3" s="1"/>
  <c r="E197" i="3"/>
  <c r="E44" i="3"/>
  <c r="E14" i="3" s="1"/>
  <c r="P201" i="3"/>
  <c r="P48" i="3"/>
  <c r="P18" i="3" s="1"/>
  <c r="I194" i="3"/>
  <c r="I41" i="3"/>
  <c r="I11" i="3" s="1"/>
  <c r="X194" i="3"/>
  <c r="X41" i="3"/>
  <c r="X11" i="3" s="1"/>
  <c r="Q203" i="3"/>
  <c r="Q50" i="3"/>
  <c r="Q20" i="3" s="1"/>
  <c r="E203" i="3"/>
  <c r="E50" i="3"/>
  <c r="E20" i="3" s="1"/>
  <c r="O205" i="3"/>
  <c r="O52" i="3"/>
  <c r="O22" i="3" s="1"/>
  <c r="Q205" i="3"/>
  <c r="Q52" i="3"/>
  <c r="Q22" i="3" s="1"/>
  <c r="Q198" i="3"/>
  <c r="Q45" i="3"/>
  <c r="Q15" i="3" s="1"/>
  <c r="G198" i="3"/>
  <c r="G45" i="3"/>
  <c r="G15" i="3" s="1"/>
  <c r="P196" i="3"/>
  <c r="P43" i="3"/>
  <c r="P13" i="3" s="1"/>
  <c r="G213" i="3"/>
  <c r="G60" i="3"/>
  <c r="G30" i="3" s="1"/>
  <c r="X60" i="3"/>
  <c r="X30" i="3" s="1"/>
  <c r="X213" i="3"/>
  <c r="S202" i="3"/>
  <c r="S49" i="3"/>
  <c r="S19" i="3" s="1"/>
  <c r="R57" i="3"/>
  <c r="R27" i="3" s="1"/>
  <c r="R210" i="3"/>
  <c r="P47" i="3"/>
  <c r="P17" i="3" s="1"/>
  <c r="P200" i="3"/>
  <c r="I212" i="3"/>
  <c r="I59" i="3"/>
  <c r="I29" i="3" s="1"/>
  <c r="E204" i="3"/>
  <c r="E51" i="3"/>
  <c r="E21" i="3" s="1"/>
  <c r="O204" i="3"/>
  <c r="O51" i="3"/>
  <c r="O21" i="3" s="1"/>
  <c r="N32" i="3" l="1"/>
  <c r="V32" i="3"/>
  <c r="U33" i="3"/>
  <c r="V33" i="3"/>
  <c r="I36" i="3"/>
  <c r="U32" i="3"/>
  <c r="W32" i="3"/>
  <c r="K35" i="3"/>
  <c r="T33" i="3"/>
  <c r="R33" i="3"/>
  <c r="T34" i="3"/>
  <c r="P33" i="3"/>
  <c r="S34" i="3"/>
  <c r="V34" i="3"/>
  <c r="U34" i="3"/>
  <c r="W34" i="3"/>
  <c r="O33" i="3"/>
  <c r="T32" i="3"/>
  <c r="W33" i="3"/>
  <c r="C36" i="3"/>
  <c r="P32" i="3"/>
  <c r="E36" i="3"/>
  <c r="X36" i="3"/>
  <c r="C32" i="3"/>
  <c r="P34" i="3"/>
  <c r="G36" i="3"/>
  <c r="O34" i="3"/>
  <c r="X33" i="3"/>
  <c r="R32" i="3"/>
  <c r="I34" i="3"/>
  <c r="Q33" i="3"/>
  <c r="N34" i="3"/>
  <c r="R34" i="3"/>
  <c r="Q32" i="3"/>
  <c r="X34" i="3"/>
  <c r="X32" i="3"/>
  <c r="G33" i="3"/>
  <c r="G34" i="3"/>
  <c r="E32" i="3"/>
  <c r="Q34" i="3"/>
  <c r="S33" i="3"/>
  <c r="I33" i="3"/>
  <c r="G32" i="3"/>
  <c r="E34" i="3"/>
  <c r="I32" i="3"/>
  <c r="E33" i="3"/>
  <c r="S32" i="3"/>
  <c r="O32" i="3"/>
  <c r="C33" i="3"/>
  <c r="N35" i="3" l="1"/>
  <c r="N36" i="3" s="1"/>
  <c r="T35" i="3"/>
  <c r="T36" i="3" s="1"/>
  <c r="V35" i="3"/>
  <c r="V36" i="3" s="1"/>
  <c r="W35" i="3"/>
  <c r="W36" i="3" s="1"/>
  <c r="U35" i="3"/>
  <c r="U36" i="3" s="1"/>
  <c r="P35" i="3"/>
  <c r="P36" i="3" s="1"/>
  <c r="C35" i="3"/>
  <c r="S35" i="3"/>
  <c r="S36" i="3" s="1"/>
  <c r="G35" i="3"/>
  <c r="I35" i="3"/>
  <c r="X35" i="3"/>
  <c r="O35" i="3"/>
  <c r="O36" i="3" s="1"/>
  <c r="E35" i="3"/>
  <c r="R35" i="3"/>
  <c r="R36" i="3" s="1"/>
  <c r="Q35" i="3"/>
  <c r="Q36" i="3" s="1"/>
</calcChain>
</file>

<file path=xl/sharedStrings.xml><?xml version="1.0" encoding="utf-8"?>
<sst xmlns="http://schemas.openxmlformats.org/spreadsheetml/2006/main" count="1367" uniqueCount="523">
  <si>
    <t>Sample ID</t>
    <phoneticPr fontId="6"/>
  </si>
  <si>
    <t>STD1</t>
    <phoneticPr fontId="5"/>
  </si>
  <si>
    <t>STD2</t>
  </si>
  <si>
    <t>STD3</t>
  </si>
  <si>
    <t>STD4</t>
  </si>
  <si>
    <t>STD5</t>
  </si>
  <si>
    <t>STD6</t>
  </si>
  <si>
    <t>STD7</t>
  </si>
  <si>
    <t>STD8</t>
  </si>
  <si>
    <t>STD9</t>
  </si>
  <si>
    <t>Sample</t>
    <phoneticPr fontId="5"/>
  </si>
  <si>
    <t>STD5</t>
    <phoneticPr fontId="5"/>
  </si>
  <si>
    <t>Sample name</t>
    <phoneticPr fontId="5"/>
  </si>
  <si>
    <t>IDL</t>
    <phoneticPr fontId="5"/>
  </si>
  <si>
    <t>SCCP-MIX-CS1</t>
    <phoneticPr fontId="5"/>
  </si>
  <si>
    <t>SCCP-MIX-CS2</t>
  </si>
  <si>
    <t>SCCP-MIX-CS3</t>
  </si>
  <si>
    <t>SCCP-MIX-CS4</t>
  </si>
  <si>
    <t>SCCP-MIX-CS5</t>
  </si>
  <si>
    <t>SCCP-MIX-CS6</t>
  </si>
  <si>
    <t>SCCP-MIX-CS7</t>
  </si>
  <si>
    <t>SCCP-MIX-CS8</t>
  </si>
  <si>
    <t>SCCP-MIX-CS9</t>
  </si>
  <si>
    <t>MDL</t>
    <phoneticPr fontId="5"/>
  </si>
  <si>
    <t>SCCP-MIX-CS5</t>
    <phoneticPr fontId="5"/>
  </si>
  <si>
    <t>Unit</t>
    <phoneticPr fontId="5"/>
  </si>
  <si>
    <t>C10_Cl4</t>
    <phoneticPr fontId="5"/>
  </si>
  <si>
    <t>C10_Cl5</t>
  </si>
  <si>
    <t>C10_Cl6</t>
  </si>
  <si>
    <t>C10_Cl7</t>
  </si>
  <si>
    <t>C10_Cl8</t>
  </si>
  <si>
    <t>C11_Cl4</t>
    <phoneticPr fontId="5"/>
  </si>
  <si>
    <t>C11_Cl5</t>
  </si>
  <si>
    <t>C11_Cl6</t>
  </si>
  <si>
    <t>C11_Cl7</t>
  </si>
  <si>
    <t>C11_Cl8</t>
  </si>
  <si>
    <t>C11_Cl9</t>
  </si>
  <si>
    <t>C12_Cl4</t>
    <phoneticPr fontId="5"/>
  </si>
  <si>
    <t>C12_Cl5</t>
  </si>
  <si>
    <t>C12_Cl6</t>
  </si>
  <si>
    <t>C12_Cl7</t>
  </si>
  <si>
    <t>C12_Cl8</t>
  </si>
  <si>
    <t>C12_Cl9</t>
  </si>
  <si>
    <t>C12_Cl10</t>
  </si>
  <si>
    <t>C13_Cl4</t>
    <phoneticPr fontId="5"/>
  </si>
  <si>
    <t>C13_Cl5</t>
  </si>
  <si>
    <t>C13_Cl6</t>
  </si>
  <si>
    <t>C13_Cl7</t>
  </si>
  <si>
    <t>C13_Cl8</t>
  </si>
  <si>
    <t>C13_Cl9</t>
  </si>
  <si>
    <t>C13_Cl10</t>
  </si>
  <si>
    <t>%Cl</t>
    <phoneticPr fontId="9"/>
  </si>
  <si>
    <t>Concentrations of target compounds in sample</t>
    <phoneticPr fontId="5"/>
  </si>
  <si>
    <t>C10_Cl4</t>
  </si>
  <si>
    <t>C11_Cl4</t>
  </si>
  <si>
    <t>C12_Cl4</t>
  </si>
  <si>
    <t>C13_Cl4</t>
  </si>
  <si>
    <t>Concentrations of target compounds in final solvent</t>
    <phoneticPr fontId="5"/>
  </si>
  <si>
    <t>Measurement result</t>
    <phoneticPr fontId="5"/>
  </si>
  <si>
    <t>D18-HBCD</t>
    <phoneticPr fontId="5"/>
  </si>
  <si>
    <t>Calibration solution concentration</t>
    <phoneticPr fontId="5"/>
  </si>
  <si>
    <t>Factor</t>
    <phoneticPr fontId="5"/>
  </si>
  <si>
    <t>C10_04Cl</t>
    <phoneticPr fontId="5"/>
  </si>
  <si>
    <t>C10_05Cl</t>
  </si>
  <si>
    <t>C10_06Cl</t>
  </si>
  <si>
    <t>C10_07Cl</t>
  </si>
  <si>
    <t>C10_08Cl</t>
  </si>
  <si>
    <t>C11_04Cl</t>
    <phoneticPr fontId="5"/>
  </si>
  <si>
    <t>C11_05Cl</t>
  </si>
  <si>
    <t>C11_06Cl</t>
  </si>
  <si>
    <t>C11_07Cl</t>
  </si>
  <si>
    <t>C11_08Cl</t>
  </si>
  <si>
    <t>C11_09Cl</t>
  </si>
  <si>
    <t>C12_04Cl</t>
    <phoneticPr fontId="5"/>
  </si>
  <si>
    <t>C12_05Cl</t>
  </si>
  <si>
    <t>C12_06Cl</t>
  </si>
  <si>
    <t>C12_07Cl</t>
  </si>
  <si>
    <t>C12_08Cl</t>
  </si>
  <si>
    <t>C12_09Cl</t>
  </si>
  <si>
    <t>C12_10Cl</t>
  </si>
  <si>
    <t>C13_04Cl</t>
    <phoneticPr fontId="5"/>
  </si>
  <si>
    <t>C13_05Cl</t>
  </si>
  <si>
    <t>C13_06Cl</t>
  </si>
  <si>
    <t>C13_07Cl</t>
  </si>
  <si>
    <t>C13_08Cl</t>
  </si>
  <si>
    <t>C13_09Cl</t>
  </si>
  <si>
    <t>C13_10Cl</t>
  </si>
  <si>
    <t>Responce factor</t>
    <phoneticPr fontId="5"/>
  </si>
  <si>
    <t>Average</t>
    <phoneticPr fontId="5"/>
  </si>
  <si>
    <t>Coefficient variation</t>
    <phoneticPr fontId="5"/>
  </si>
  <si>
    <t>C10</t>
    <phoneticPr fontId="5"/>
  </si>
  <si>
    <t>C11</t>
  </si>
  <si>
    <t>C12</t>
  </si>
  <si>
    <t>C13</t>
  </si>
  <si>
    <t>Cl4</t>
    <phoneticPr fontId="5"/>
  </si>
  <si>
    <t>Cl5</t>
  </si>
  <si>
    <t>Cl6</t>
  </si>
  <si>
    <t>Cl7</t>
  </si>
  <si>
    <t>Cl8</t>
  </si>
  <si>
    <t>Cl9</t>
  </si>
  <si>
    <t>Cl10</t>
  </si>
  <si>
    <t>MCCP-MIX-CS1</t>
    <phoneticPr fontId="5"/>
  </si>
  <si>
    <t>MCCP-MIX-CS2</t>
  </si>
  <si>
    <t>MCCP-MIX-CS3</t>
  </si>
  <si>
    <t>MCCP-MIX-CS4</t>
  </si>
  <si>
    <t>MCCP-MIX-CS5</t>
  </si>
  <si>
    <t>MCCP-MIX-CS6</t>
  </si>
  <si>
    <t>MCCP-MIX-CS7</t>
  </si>
  <si>
    <t>MCCP-MIX-CS8</t>
  </si>
  <si>
    <t>MCCP-MIX-CS9</t>
  </si>
  <si>
    <t>MCCP-MIX-CS5</t>
    <phoneticPr fontId="5"/>
  </si>
  <si>
    <t>C14_Cl4</t>
  </si>
  <si>
    <t>C14_Cl5</t>
  </si>
  <si>
    <t>C14_Cl6</t>
  </si>
  <si>
    <t>C14_Cl7</t>
  </si>
  <si>
    <t>C14_Cl8</t>
  </si>
  <si>
    <t>C14_Cl9</t>
  </si>
  <si>
    <t>C14_Cl10</t>
  </si>
  <si>
    <t>C15_Cl4</t>
  </si>
  <si>
    <t>C15_Cl5</t>
  </si>
  <si>
    <t>C15_Cl6</t>
  </si>
  <si>
    <t>C15_Cl7</t>
  </si>
  <si>
    <t>C15_Cl8</t>
  </si>
  <si>
    <t>C15_Cl9</t>
  </si>
  <si>
    <t>C15_Cl10</t>
  </si>
  <si>
    <t>C16_Cl4</t>
  </si>
  <si>
    <t>C16_Cl5</t>
  </si>
  <si>
    <t>C16_Cl6</t>
  </si>
  <si>
    <t>C16_Cl7</t>
  </si>
  <si>
    <t>C16_Cl8</t>
  </si>
  <si>
    <t>C16_Cl9</t>
  </si>
  <si>
    <t>C16_Cl10</t>
  </si>
  <si>
    <t>C17_Cl4</t>
  </si>
  <si>
    <t>C17_Cl5</t>
  </si>
  <si>
    <t>C17_Cl6</t>
  </si>
  <si>
    <t>C17_Cl7</t>
  </si>
  <si>
    <t>C17_Cl8</t>
  </si>
  <si>
    <t>C17_Cl9</t>
  </si>
  <si>
    <t>C17_Cl10</t>
  </si>
  <si>
    <t>C14_Cl4</t>
    <phoneticPr fontId="4"/>
  </si>
  <si>
    <t>C15_Cl4</t>
    <phoneticPr fontId="4"/>
  </si>
  <si>
    <t>C16_Cl4</t>
    <phoneticPr fontId="4"/>
  </si>
  <si>
    <t>C17_Cl4</t>
    <phoneticPr fontId="4"/>
  </si>
  <si>
    <t>Ratio</t>
    <phoneticPr fontId="5"/>
  </si>
  <si>
    <t>C14</t>
    <phoneticPr fontId="5"/>
  </si>
  <si>
    <t>C15</t>
  </si>
  <si>
    <t>C16</t>
  </si>
  <si>
    <t>C17</t>
  </si>
  <si>
    <t>LCCP-MIX-CS1</t>
    <phoneticPr fontId="5"/>
  </si>
  <si>
    <t>LCCP-MIX-CS2</t>
  </si>
  <si>
    <t>LCCP-MIX-CS3</t>
  </si>
  <si>
    <t>LCCP-MIX-CS4</t>
  </si>
  <si>
    <t>LCCP-MIX-CS5</t>
  </si>
  <si>
    <t>LCCP-MIX-CS6</t>
  </si>
  <si>
    <t>LCCP-MIX-CS7</t>
  </si>
  <si>
    <t>LCCP-MIX-CS8</t>
  </si>
  <si>
    <t>LCCP-MIX-CS9</t>
  </si>
  <si>
    <t>LCCP-MIX-CS5</t>
    <phoneticPr fontId="4"/>
  </si>
  <si>
    <t>Extract-1</t>
    <phoneticPr fontId="5"/>
  </si>
  <si>
    <t>Extract-2</t>
    <phoneticPr fontId="5"/>
  </si>
  <si>
    <t>LC vial</t>
    <phoneticPr fontId="5"/>
  </si>
  <si>
    <t>μg/mL</t>
  </si>
  <si>
    <t>C18_Cl4</t>
  </si>
  <si>
    <t>C18_Cl5</t>
  </si>
  <si>
    <t>C18_Cl6</t>
  </si>
  <si>
    <t>C18_Cl7</t>
  </si>
  <si>
    <t>C18_Cl8</t>
  </si>
  <si>
    <t>C18_Cl9</t>
  </si>
  <si>
    <t>C18_Cl10</t>
  </si>
  <si>
    <t>C19_Cl4</t>
  </si>
  <si>
    <t>C19_Cl5</t>
  </si>
  <si>
    <t>C19_Cl6</t>
  </si>
  <si>
    <t>C19_Cl7</t>
  </si>
  <si>
    <t>C19_Cl8</t>
  </si>
  <si>
    <t>C19_Cl9</t>
  </si>
  <si>
    <t>C19_Cl10</t>
  </si>
  <si>
    <t>C20_Cl4</t>
  </si>
  <si>
    <t>C20_Cl5</t>
  </si>
  <si>
    <t>C20_Cl6</t>
  </si>
  <si>
    <t>C20_Cl7</t>
  </si>
  <si>
    <t>C20_Cl8</t>
  </si>
  <si>
    <t>C20_Cl9</t>
  </si>
  <si>
    <t>C20_Cl10</t>
  </si>
  <si>
    <t>C18_Cl4-10</t>
    <phoneticPr fontId="9"/>
  </si>
  <si>
    <t>C19_Cl4-10</t>
    <phoneticPr fontId="9"/>
  </si>
  <si>
    <t>C20_Cl4-10</t>
    <phoneticPr fontId="9"/>
  </si>
  <si>
    <t>LCCP</t>
    <phoneticPr fontId="5"/>
  </si>
  <si>
    <t>Concentrations in samples</t>
    <phoneticPr fontId="5"/>
  </si>
  <si>
    <t>C18_Cl4</t>
    <phoneticPr fontId="4"/>
  </si>
  <si>
    <t>C19_Cl4</t>
    <phoneticPr fontId="4"/>
  </si>
  <si>
    <t>C20_Cl4</t>
    <phoneticPr fontId="4"/>
  </si>
  <si>
    <t>Concentrations in LC vials</t>
    <phoneticPr fontId="5"/>
  </si>
  <si>
    <t>Abundances</t>
    <phoneticPr fontId="5"/>
  </si>
  <si>
    <t>ID</t>
    <phoneticPr fontId="4"/>
  </si>
  <si>
    <t>D18_HBCD</t>
    <phoneticPr fontId="4"/>
  </si>
  <si>
    <t>Concentrations in calibration solutions</t>
    <phoneticPr fontId="5"/>
  </si>
  <si>
    <t>Responce factors</t>
    <phoneticPr fontId="5"/>
  </si>
  <si>
    <t>C18</t>
    <phoneticPr fontId="5"/>
  </si>
  <si>
    <t>C19</t>
  </si>
  <si>
    <t>C20</t>
  </si>
  <si>
    <t>試料の撮影</t>
    <rPh sb="0" eb="2">
      <t>シリョウ</t>
    </rPh>
    <rPh sb="3" eb="5">
      <t>サツエイ</t>
    </rPh>
    <phoneticPr fontId="9"/>
  </si>
  <si>
    <t>ハンドヘルドXRF(HH-XRF)を用いた塩素含有量測定</t>
    <rPh sb="18" eb="19">
      <t>モチ</t>
    </rPh>
    <rPh sb="21" eb="23">
      <t>エンソ</t>
    </rPh>
    <rPh sb="23" eb="26">
      <t>ガンユウリョウ</t>
    </rPh>
    <rPh sb="26" eb="28">
      <t>ソクテイ</t>
    </rPh>
    <phoneticPr fontId="9"/>
  </si>
  <si>
    <t>試料の粗破砕</t>
    <rPh sb="0" eb="2">
      <t>シリョウ</t>
    </rPh>
    <rPh sb="3" eb="4">
      <t>アラ</t>
    </rPh>
    <rPh sb="4" eb="6">
      <t>ハサイ</t>
    </rPh>
    <phoneticPr fontId="9"/>
  </si>
  <si>
    <t>3ｇ</t>
    <phoneticPr fontId="9"/>
  </si>
  <si>
    <t>試料の凍結粉砕</t>
    <rPh sb="0" eb="2">
      <t>シリョウ</t>
    </rPh>
    <rPh sb="3" eb="5">
      <t>トウケツ</t>
    </rPh>
    <rPh sb="5" eb="7">
      <t>フンサイ</t>
    </rPh>
    <phoneticPr fontId="9"/>
  </si>
  <si>
    <t>試料</t>
    <rPh sb="0" eb="2">
      <t>シリョウ</t>
    </rPh>
    <phoneticPr fontId="4"/>
  </si>
  <si>
    <t>0.2 g</t>
    <phoneticPr fontId="4"/>
  </si>
  <si>
    <t>超音波抽出</t>
    <rPh sb="0" eb="3">
      <t>チョウオンパ</t>
    </rPh>
    <rPh sb="3" eb="5">
      <t>チュウシュツ</t>
    </rPh>
    <phoneticPr fontId="4"/>
  </si>
  <si>
    <t>トルエン10 mL/30min</t>
    <phoneticPr fontId="4"/>
  </si>
  <si>
    <t>抽出液分取</t>
    <rPh sb="0" eb="2">
      <t>チュウシュツ</t>
    </rPh>
    <rPh sb="2" eb="3">
      <t>エキ</t>
    </rPh>
    <rPh sb="3" eb="5">
      <t>ブンシュ</t>
    </rPh>
    <phoneticPr fontId="4"/>
  </si>
  <si>
    <t>0.5ml/10 mL</t>
    <phoneticPr fontId="4"/>
  </si>
  <si>
    <t>←10%ジクロロメタン/ヘキサン 3 mL</t>
    <phoneticPr fontId="9"/>
  </si>
  <si>
    <t>←55%硫酸シリカゲル 1 g</t>
    <phoneticPr fontId="9"/>
  </si>
  <si>
    <t>10%ジクロロメタン/ヘキサン</t>
    <phoneticPr fontId="4"/>
  </si>
  <si>
    <t>55%硫酸シリカゲル</t>
    <rPh sb="3" eb="5">
      <t>リュウサン</t>
    </rPh>
    <phoneticPr fontId="4"/>
  </si>
  <si>
    <t>ろ過</t>
    <rPh sb="1" eb="2">
      <t>カ</t>
    </rPh>
    <phoneticPr fontId="4"/>
  </si>
  <si>
    <t>濃縮</t>
    <rPh sb="0" eb="2">
      <t>ノウシュク</t>
    </rPh>
    <phoneticPr fontId="4"/>
  </si>
  <si>
    <t>0.1 mL</t>
    <phoneticPr fontId="4"/>
  </si>
  <si>
    <t>定容</t>
    <rPh sb="0" eb="2">
      <t>テイヨウ</t>
    </rPh>
    <phoneticPr fontId="4"/>
  </si>
  <si>
    <t>メタノール 1 mL</t>
    <phoneticPr fontId="4"/>
  </si>
  <si>
    <t>フィルタろ過</t>
    <rPh sb="5" eb="6">
      <t>カ</t>
    </rPh>
    <phoneticPr fontId="4"/>
  </si>
  <si>
    <t>IS添加</t>
    <rPh sb="2" eb="4">
      <t>テンカ</t>
    </rPh>
    <phoneticPr fontId="4"/>
  </si>
  <si>
    <t>D18-HBCD 1000 ng/mL x 0.05 mL</t>
    <phoneticPr fontId="11"/>
  </si>
  <si>
    <t>測定</t>
    <rPh sb="0" eb="2">
      <t>ソクテイ</t>
    </rPh>
    <phoneticPr fontId="4"/>
  </si>
  <si>
    <t>LC-ESI-MSMS</t>
    <phoneticPr fontId="4"/>
  </si>
  <si>
    <t>D18-HBCD</t>
    <phoneticPr fontId="4"/>
  </si>
  <si>
    <t>μg/mL</t>
    <phoneticPr fontId="4"/>
  </si>
  <si>
    <t>μg/g</t>
    <phoneticPr fontId="5"/>
  </si>
  <si>
    <t>μg/mL</t>
    <phoneticPr fontId="5"/>
  </si>
  <si>
    <t>D18-HBCD (μg/mL)</t>
    <phoneticPr fontId="4"/>
  </si>
  <si>
    <t>C10_Cl4-8</t>
    <phoneticPr fontId="9"/>
  </si>
  <si>
    <t>C11_Cl4-9</t>
    <phoneticPr fontId="9"/>
  </si>
  <si>
    <t>C12_Cl4-10</t>
    <phoneticPr fontId="9"/>
  </si>
  <si>
    <t>C13_Cl4-10</t>
    <phoneticPr fontId="9"/>
  </si>
  <si>
    <t>SCCP</t>
    <phoneticPr fontId="5"/>
  </si>
  <si>
    <t>C14_Cl4-10</t>
    <phoneticPr fontId="9"/>
  </si>
  <si>
    <t>C15_Cl4-10</t>
    <phoneticPr fontId="9"/>
  </si>
  <si>
    <t>C16_Cl4-10</t>
    <phoneticPr fontId="9"/>
  </si>
  <si>
    <t>C17_Cl4-10</t>
    <phoneticPr fontId="9"/>
  </si>
  <si>
    <t>MCCP</t>
    <phoneticPr fontId="5"/>
  </si>
  <si>
    <t>-</t>
    <phoneticPr fontId="4"/>
  </si>
  <si>
    <t>Sample10</t>
  </si>
  <si>
    <t>Sample01</t>
    <phoneticPr fontId="4"/>
  </si>
  <si>
    <t>Sample02</t>
  </si>
  <si>
    <t>Sample03</t>
  </si>
  <si>
    <t>Sample04</t>
  </si>
  <si>
    <t>Sample05</t>
  </si>
  <si>
    <t>Sample06</t>
  </si>
  <si>
    <t>Sample07</t>
  </si>
  <si>
    <t>Sample08</t>
  </si>
  <si>
    <t>Sample09</t>
  </si>
  <si>
    <t>CP含有製品の試料前処理フロー</t>
    <rPh sb="2" eb="4">
      <t>ガンユウ</t>
    </rPh>
    <rPh sb="4" eb="6">
      <t>セイヒン</t>
    </rPh>
    <rPh sb="7" eb="9">
      <t>シリョウ</t>
    </rPh>
    <rPh sb="9" eb="12">
      <t>マエショリ</t>
    </rPh>
    <phoneticPr fontId="9"/>
  </si>
  <si>
    <t>Chloroparaffin C10-C13 51.5%Cl</t>
    <phoneticPr fontId="4"/>
  </si>
  <si>
    <t>Chloroparaffin C10-C13 63%Cl</t>
    <phoneticPr fontId="4"/>
  </si>
  <si>
    <t>SCCP-MIX-CS
(1:1 mixture)</t>
    <phoneticPr fontId="4"/>
  </si>
  <si>
    <t>Chloroparaffin C14-C17 42%Cl</t>
    <phoneticPr fontId="4"/>
  </si>
  <si>
    <t>Chloroparaffin C14-C17 57%Cl</t>
    <phoneticPr fontId="4"/>
  </si>
  <si>
    <t>MCCP-MIX-CS
(1:1 mixture)</t>
    <phoneticPr fontId="4"/>
  </si>
  <si>
    <t>Chloroparaffin C18-C20 36%Cl</t>
    <phoneticPr fontId="4"/>
  </si>
  <si>
    <t>Chloroparaffin C18-C20 49%Cl</t>
    <phoneticPr fontId="4"/>
  </si>
  <si>
    <t>%</t>
    <phoneticPr fontId="4"/>
  </si>
  <si>
    <t>C10</t>
    <phoneticPr fontId="4"/>
  </si>
  <si>
    <t>Cl4</t>
  </si>
  <si>
    <t>C14</t>
    <phoneticPr fontId="4"/>
  </si>
  <si>
    <t>C18</t>
    <phoneticPr fontId="4"/>
  </si>
  <si>
    <t>C11</t>
    <phoneticPr fontId="4"/>
  </si>
  <si>
    <t>C15</t>
    <phoneticPr fontId="4"/>
  </si>
  <si>
    <t>C19</t>
    <phoneticPr fontId="4"/>
  </si>
  <si>
    <t>C12</t>
    <phoneticPr fontId="4"/>
  </si>
  <si>
    <t>C16</t>
    <phoneticPr fontId="4"/>
  </si>
  <si>
    <t>C20</t>
    <phoneticPr fontId="4"/>
  </si>
  <si>
    <t>C13</t>
    <phoneticPr fontId="4"/>
  </si>
  <si>
    <t>C17</t>
    <phoneticPr fontId="4"/>
  </si>
  <si>
    <t>検量線溶液中の同族体組成</t>
    <rPh sb="0" eb="3">
      <t>ケンリョウセン</t>
    </rPh>
    <rPh sb="3" eb="5">
      <t>ヨウエキ</t>
    </rPh>
    <rPh sb="5" eb="6">
      <t>チュウ</t>
    </rPh>
    <rPh sb="7" eb="9">
      <t>ドウゾク</t>
    </rPh>
    <rPh sb="9" eb="10">
      <t>タイ</t>
    </rPh>
    <rPh sb="10" eb="12">
      <t>ソセイ</t>
    </rPh>
    <phoneticPr fontId="13"/>
  </si>
  <si>
    <t>LCCP-MIX-CS
(1:1 mixture)</t>
    <phoneticPr fontId="4"/>
  </si>
  <si>
    <t>M</t>
    <phoneticPr fontId="5"/>
  </si>
  <si>
    <t>M+1</t>
    <phoneticPr fontId="5"/>
  </si>
  <si>
    <t>M+2</t>
    <phoneticPr fontId="5"/>
  </si>
  <si>
    <t>M+3</t>
  </si>
  <si>
    <t>M+4</t>
  </si>
  <si>
    <t>M+5</t>
  </si>
  <si>
    <t>M+6</t>
  </si>
  <si>
    <t>M+7</t>
  </si>
  <si>
    <t>M+8</t>
  </si>
  <si>
    <t>M+9</t>
  </si>
  <si>
    <t>M+10</t>
  </si>
  <si>
    <t>M+11</t>
  </si>
  <si>
    <t>M+12</t>
  </si>
  <si>
    <t>M+13</t>
  </si>
  <si>
    <t>M+14</t>
  </si>
  <si>
    <t>4Cl</t>
  </si>
  <si>
    <t>5Cl</t>
    <phoneticPr fontId="5"/>
  </si>
  <si>
    <t>6Cl</t>
  </si>
  <si>
    <t>7Cl</t>
  </si>
  <si>
    <t>8Cl</t>
  </si>
  <si>
    <t>9Cl</t>
  </si>
  <si>
    <t>10Cl</t>
  </si>
  <si>
    <t>11Cl</t>
  </si>
  <si>
    <t>12Cl</t>
  </si>
  <si>
    <t>13Cl</t>
  </si>
  <si>
    <t>14Cl</t>
  </si>
  <si>
    <t>SCCP測定条件</t>
    <phoneticPr fontId="4"/>
  </si>
  <si>
    <t>UPLC system</t>
  </si>
  <si>
    <t>Waters ACQUITY UPLC H-Class</t>
  </si>
  <si>
    <t>Column</t>
  </si>
  <si>
    <t>Agilent ZORBAX SB-CN 2.1x100 mm, 1.8 μm</t>
  </si>
  <si>
    <t>Column Temp.</t>
  </si>
  <si>
    <t>40 °C</t>
    <phoneticPr fontId="9"/>
  </si>
  <si>
    <t>Mobile phase A</t>
  </si>
  <si>
    <t>5 mM CH3COONH4 water</t>
  </si>
  <si>
    <t>Mobile phase B</t>
  </si>
  <si>
    <t>5 mM CH3COONH4 MeOH</t>
  </si>
  <si>
    <t>Injection volume</t>
  </si>
  <si>
    <t>5 μL</t>
  </si>
  <si>
    <t>Gradient</t>
    <phoneticPr fontId="4"/>
  </si>
  <si>
    <t>Time
(min)</t>
    <phoneticPr fontId="4"/>
  </si>
  <si>
    <t>%B</t>
  </si>
  <si>
    <t>Flow rate
(mL/min)</t>
    <phoneticPr fontId="9"/>
  </si>
  <si>
    <t>Tandem MS system</t>
  </si>
  <si>
    <t>Waters Xevo TQ-S micro</t>
  </si>
  <si>
    <t xml:space="preserve">Ionization </t>
  </si>
  <si>
    <t>ESI negative</t>
  </si>
  <si>
    <t>Gas Temp</t>
    <phoneticPr fontId="4"/>
  </si>
  <si>
    <r>
      <t xml:space="preserve">110 </t>
    </r>
    <r>
      <rPr>
        <sz val="9"/>
        <color theme="1"/>
        <rFont val="Times New Roman"/>
        <family val="1"/>
      </rPr>
      <t>°</t>
    </r>
    <r>
      <rPr>
        <sz val="9"/>
        <color theme="1"/>
        <rFont val="Yu Gothic UI"/>
        <family val="2"/>
        <charset val="128"/>
      </rPr>
      <t>C</t>
    </r>
    <phoneticPr fontId="9"/>
  </si>
  <si>
    <t>Drying Gas</t>
    <phoneticPr fontId="4"/>
  </si>
  <si>
    <t>10 L/min</t>
    <phoneticPr fontId="9"/>
  </si>
  <si>
    <t>Nebulizer</t>
    <phoneticPr fontId="9"/>
  </si>
  <si>
    <t>50 psig</t>
    <phoneticPr fontId="9"/>
  </si>
  <si>
    <t>Sheath Gas Temp</t>
    <phoneticPr fontId="9"/>
  </si>
  <si>
    <t>Sheath Gas Flow</t>
    <phoneticPr fontId="9"/>
  </si>
  <si>
    <t>6 L/min</t>
    <phoneticPr fontId="9"/>
  </si>
  <si>
    <t>Vcap</t>
    <phoneticPr fontId="4"/>
  </si>
  <si>
    <t>3000 V</t>
    <phoneticPr fontId="4"/>
  </si>
  <si>
    <t>Nozzle Voltage</t>
    <phoneticPr fontId="4"/>
  </si>
  <si>
    <t>Fragmentor</t>
    <phoneticPr fontId="4"/>
  </si>
  <si>
    <t>100 V</t>
    <phoneticPr fontId="4"/>
  </si>
  <si>
    <t>Skimmer</t>
    <phoneticPr fontId="4"/>
  </si>
  <si>
    <t>65 V</t>
    <phoneticPr fontId="4"/>
  </si>
  <si>
    <t>OCT 1RF Vpp</t>
    <phoneticPr fontId="4"/>
  </si>
  <si>
    <t>750 V</t>
    <phoneticPr fontId="4"/>
  </si>
  <si>
    <t>MRM1</t>
  </si>
  <si>
    <t>MRM2</t>
    <phoneticPr fontId="4"/>
  </si>
  <si>
    <t>Precursor ion
(m/z)</t>
    <phoneticPr fontId="4"/>
  </si>
  <si>
    <t>Cone voltage
(V)</t>
    <phoneticPr fontId="12"/>
  </si>
  <si>
    <t>Collision energy
(eV)</t>
    <phoneticPr fontId="4"/>
  </si>
  <si>
    <t>Product ion
(m/z)</t>
    <phoneticPr fontId="4"/>
  </si>
  <si>
    <t>C10Cl4</t>
  </si>
  <si>
    <t>C10Cl5</t>
  </si>
  <si>
    <t>C10Cl6</t>
  </si>
  <si>
    <t>C10Cl7</t>
  </si>
  <si>
    <t>C10Cl8</t>
  </si>
  <si>
    <t>C11Cl4</t>
  </si>
  <si>
    <t>C11Cl5</t>
  </si>
  <si>
    <t>C11Cl6</t>
  </si>
  <si>
    <t>C11Cl7</t>
  </si>
  <si>
    <t>C11Cl8</t>
  </si>
  <si>
    <t>C11Cl9</t>
  </si>
  <si>
    <t>C12Cl4</t>
  </si>
  <si>
    <t>C12Cl5</t>
  </si>
  <si>
    <t>C12Cl6</t>
  </si>
  <si>
    <t>C12Cl7</t>
  </si>
  <si>
    <t>C12Cl8</t>
  </si>
  <si>
    <t>C12Cl9</t>
  </si>
  <si>
    <t>C12Cl10</t>
  </si>
  <si>
    <t>C13Cl4</t>
  </si>
  <si>
    <t>C13Cl5</t>
  </si>
  <si>
    <t>C13Cl6</t>
  </si>
  <si>
    <t>C13Cl7</t>
  </si>
  <si>
    <t>C13Cl8</t>
  </si>
  <si>
    <t>C13Cl9</t>
  </si>
  <si>
    <t>C13Cl10</t>
  </si>
  <si>
    <t>SCCPクロマトグラム</t>
    <phoneticPr fontId="4"/>
  </si>
  <si>
    <t>MCCP測定条件</t>
    <phoneticPr fontId="4"/>
  </si>
  <si>
    <t>Capillary voltage</t>
  </si>
  <si>
    <t>0.75 kV</t>
  </si>
  <si>
    <t>Source temperature</t>
  </si>
  <si>
    <t>Desolvation temperature</t>
    <phoneticPr fontId="9"/>
  </si>
  <si>
    <t>500 °C</t>
    <phoneticPr fontId="9"/>
  </si>
  <si>
    <t>Desolvation gas flow</t>
    <phoneticPr fontId="9"/>
  </si>
  <si>
    <t>1000 L/hr</t>
    <phoneticPr fontId="9"/>
  </si>
  <si>
    <t>Cone gas flow</t>
    <phoneticPr fontId="9"/>
  </si>
  <si>
    <t>20 L/hr</t>
    <phoneticPr fontId="9"/>
  </si>
  <si>
    <t>Cone voltage</t>
    <phoneticPr fontId="4"/>
  </si>
  <si>
    <t>20 V</t>
    <phoneticPr fontId="4"/>
  </si>
  <si>
    <t>C14Cl4</t>
  </si>
  <si>
    <t>C14Cl5</t>
  </si>
  <si>
    <t>C14Cl6</t>
  </si>
  <si>
    <t>C14Cl7</t>
  </si>
  <si>
    <t>C14Cl8</t>
  </si>
  <si>
    <t>C14Cl9</t>
  </si>
  <si>
    <t>C14Cl10</t>
  </si>
  <si>
    <t>C15Cl4</t>
  </si>
  <si>
    <t>C15Cl5</t>
  </si>
  <si>
    <t>C15Cl6</t>
  </si>
  <si>
    <t>C15Cl7</t>
  </si>
  <si>
    <t>C15Cl8</t>
  </si>
  <si>
    <t>C15Cl9</t>
  </si>
  <si>
    <t>C15Cl10</t>
  </si>
  <si>
    <t>C16Cl4</t>
  </si>
  <si>
    <t>C16Cl5</t>
  </si>
  <si>
    <t>C16Cl6</t>
  </si>
  <si>
    <t>C16Cl7</t>
  </si>
  <si>
    <t>C16Cl8</t>
  </si>
  <si>
    <t>C16Cl9</t>
  </si>
  <si>
    <t>C16Cl10</t>
  </si>
  <si>
    <t>C17Cl4</t>
  </si>
  <si>
    <t>C17Cl5</t>
  </si>
  <si>
    <t>C17Cl6</t>
  </si>
  <si>
    <t>C17Cl7</t>
  </si>
  <si>
    <t>C17Cl8</t>
  </si>
  <si>
    <t>C17Cl9</t>
  </si>
  <si>
    <t>C17Cl10</t>
  </si>
  <si>
    <t>MCCPクロマトグラム</t>
    <phoneticPr fontId="4"/>
  </si>
  <si>
    <t>LCCP測定条件</t>
    <phoneticPr fontId="4"/>
  </si>
  <si>
    <t>C18Cl4</t>
  </si>
  <si>
    <t>C18Cl5</t>
  </si>
  <si>
    <t>C18Cl6</t>
  </si>
  <si>
    <t>C18Cl7</t>
  </si>
  <si>
    <t>C18Cl8</t>
  </si>
  <si>
    <t>C18Cl9</t>
  </si>
  <si>
    <t>C18Cl10</t>
  </si>
  <si>
    <t>C19Cl4</t>
  </si>
  <si>
    <t>C19Cl5</t>
  </si>
  <si>
    <t>C19Cl6</t>
  </si>
  <si>
    <t>C19Cl7</t>
  </si>
  <si>
    <t>C19Cl8</t>
  </si>
  <si>
    <t>C19Cl9</t>
  </si>
  <si>
    <t>C19Cl10</t>
  </si>
  <si>
    <t>C20Cl4</t>
  </si>
  <si>
    <t>C20Cl5</t>
  </si>
  <si>
    <t>C20Cl6</t>
  </si>
  <si>
    <t>C20Cl7</t>
  </si>
  <si>
    <t>C20Cl8</t>
  </si>
  <si>
    <t>C20Cl9</t>
  </si>
  <si>
    <t>C20Cl10</t>
  </si>
  <si>
    <t>LCCPクロマトグラム</t>
    <phoneticPr fontId="4"/>
  </si>
  <si>
    <t>塩素同位体パターン</t>
    <phoneticPr fontId="4"/>
  </si>
  <si>
    <t>Molecular</t>
    <phoneticPr fontId="4"/>
  </si>
  <si>
    <t>EIC m/z</t>
    <phoneticPr fontId="4"/>
  </si>
  <si>
    <t>1H</t>
    <phoneticPr fontId="4"/>
  </si>
  <si>
    <t>2H</t>
    <phoneticPr fontId="4"/>
  </si>
  <si>
    <t>12C</t>
    <phoneticPr fontId="4"/>
  </si>
  <si>
    <t>13C</t>
    <phoneticPr fontId="4"/>
  </si>
  <si>
    <t>16O</t>
    <phoneticPr fontId="4"/>
  </si>
  <si>
    <t>35Cl</t>
    <phoneticPr fontId="4"/>
  </si>
  <si>
    <t>37Cl</t>
    <phoneticPr fontId="4"/>
  </si>
  <si>
    <t>79Br</t>
    <phoneticPr fontId="4"/>
  </si>
  <si>
    <t>81Br</t>
    <phoneticPr fontId="4"/>
  </si>
  <si>
    <t>CH3COO</t>
    <phoneticPr fontId="4"/>
  </si>
  <si>
    <t>e</t>
    <phoneticPr fontId="4"/>
  </si>
  <si>
    <t>Time</t>
    <phoneticPr fontId="4"/>
  </si>
  <si>
    <t>SCCP-CS</t>
    <phoneticPr fontId="4"/>
  </si>
  <si>
    <t>MCCP-CS</t>
    <phoneticPr fontId="4"/>
  </si>
  <si>
    <t>LCCP-CS</t>
    <phoneticPr fontId="4"/>
  </si>
  <si>
    <t>Diable 700X</t>
    <phoneticPr fontId="4"/>
  </si>
  <si>
    <t>Compound</t>
    <phoneticPr fontId="4"/>
  </si>
  <si>
    <t>formula</t>
    <phoneticPr fontId="4"/>
  </si>
  <si>
    <t>weight</t>
    <phoneticPr fontId="4"/>
  </si>
  <si>
    <t>[M-H]-</t>
    <phoneticPr fontId="4"/>
  </si>
  <si>
    <t>[M+CH3COO]-</t>
    <phoneticPr fontId="4"/>
  </si>
  <si>
    <t>(min)</t>
    <phoneticPr fontId="4"/>
  </si>
  <si>
    <t>[M-H]-</t>
  </si>
  <si>
    <t>[M+CH3COO]-</t>
  </si>
  <si>
    <t>IS</t>
    <phoneticPr fontId="4"/>
  </si>
  <si>
    <t>HBCD-d18</t>
    <phoneticPr fontId="4"/>
  </si>
  <si>
    <t>C12D18Br6</t>
    <phoneticPr fontId="4"/>
  </si>
  <si>
    <t>vSCCP</t>
    <phoneticPr fontId="4"/>
  </si>
  <si>
    <t>SCCP</t>
    <phoneticPr fontId="4"/>
  </si>
  <si>
    <t>MCCP</t>
    <phoneticPr fontId="4"/>
  </si>
  <si>
    <t>LCCP</t>
    <phoneticPr fontId="4"/>
  </si>
  <si>
    <t>UHPLC system</t>
    <phoneticPr fontId="5"/>
  </si>
  <si>
    <t>Agilent 1290 Infinity LC system</t>
    <phoneticPr fontId="5"/>
  </si>
  <si>
    <t>Column</t>
    <phoneticPr fontId="5"/>
  </si>
  <si>
    <t>ZORBAX RRHD SB-CN 2.1 x 100 mm, 1.8 um</t>
    <phoneticPr fontId="5"/>
  </si>
  <si>
    <t>Column Temp.</t>
    <phoneticPr fontId="5"/>
  </si>
  <si>
    <t>40 deg C</t>
    <phoneticPr fontId="5"/>
  </si>
  <si>
    <t>Mobile phase A:</t>
    <phoneticPr fontId="5"/>
  </si>
  <si>
    <t>5 mM CH3COONH4 aq</t>
    <phoneticPr fontId="5"/>
  </si>
  <si>
    <t xml:space="preserve">Mobile phase B: </t>
    <phoneticPr fontId="5"/>
  </si>
  <si>
    <t>5 mM CH3COONH4 in methanol</t>
    <phoneticPr fontId="5"/>
  </si>
  <si>
    <t>Flow Rate</t>
    <phoneticPr fontId="5"/>
  </si>
  <si>
    <t>0.4 mL/min</t>
    <phoneticPr fontId="5"/>
  </si>
  <si>
    <t>Injection volume</t>
    <phoneticPr fontId="5"/>
  </si>
  <si>
    <t>5 uL</t>
    <phoneticPr fontId="5"/>
  </si>
  <si>
    <t>Gradient parameter</t>
    <phoneticPr fontId="4"/>
  </si>
  <si>
    <t>Time (min)</t>
    <phoneticPr fontId="5"/>
  </si>
  <si>
    <t>%B</t>
    <phoneticPr fontId="5"/>
  </si>
  <si>
    <t>Flow rate (mL/min)</t>
    <phoneticPr fontId="5"/>
  </si>
  <si>
    <t>QTOF system</t>
    <phoneticPr fontId="5"/>
  </si>
  <si>
    <t>Agilent 6530 True High Definition Q-TOF mass spectrometer</t>
    <phoneticPr fontId="5"/>
  </si>
  <si>
    <t>Ionization</t>
    <phoneticPr fontId="5"/>
  </si>
  <si>
    <t>Agilent Jet Stream ESI negative mode</t>
    <phoneticPr fontId="5"/>
  </si>
  <si>
    <t>Gas Temp.</t>
    <phoneticPr fontId="5"/>
  </si>
  <si>
    <r>
      <t xml:space="preserve">250 </t>
    </r>
    <r>
      <rPr>
        <sz val="9"/>
        <color theme="1"/>
        <rFont val="Times New Roman"/>
        <family val="1"/>
      </rPr>
      <t>°</t>
    </r>
    <r>
      <rPr>
        <sz val="9"/>
        <color theme="1"/>
        <rFont val="Yu Gothic UI"/>
        <family val="2"/>
        <charset val="128"/>
      </rPr>
      <t>C</t>
    </r>
    <phoneticPr fontId="9"/>
  </si>
  <si>
    <t>Drying gas</t>
    <phoneticPr fontId="5"/>
  </si>
  <si>
    <t>Nebulizer</t>
    <phoneticPr fontId="5"/>
  </si>
  <si>
    <t>Sheath gas Temp.</t>
    <phoneticPr fontId="5"/>
  </si>
  <si>
    <t>Sheath gas flow</t>
    <phoneticPr fontId="5"/>
  </si>
  <si>
    <t>VCap</t>
    <phoneticPr fontId="5"/>
  </si>
  <si>
    <t>Nozzle voltage</t>
    <phoneticPr fontId="5"/>
  </si>
  <si>
    <t>50 V</t>
    <phoneticPr fontId="4"/>
  </si>
  <si>
    <t>Fragmentor</t>
    <phoneticPr fontId="5"/>
  </si>
  <si>
    <t>Skimmer</t>
    <phoneticPr fontId="5"/>
  </si>
  <si>
    <t>65 V</t>
    <phoneticPr fontId="5"/>
  </si>
  <si>
    <t>OCT 1 RF Vpp</t>
    <phoneticPr fontId="5"/>
  </si>
  <si>
    <t>750 V</t>
    <phoneticPr fontId="5"/>
  </si>
  <si>
    <t>Mass range</t>
    <phoneticPr fontId="5"/>
  </si>
  <si>
    <t>m/z 150 to 1600</t>
    <phoneticPr fontId="5"/>
  </si>
  <si>
    <t>Acquisition time</t>
    <phoneticPr fontId="5"/>
  </si>
  <si>
    <t>1 spectra/s</t>
    <phoneticPr fontId="5"/>
  </si>
  <si>
    <t>TOF抽出イオン</t>
    <phoneticPr fontId="4"/>
  </si>
  <si>
    <t>LC-TOF測定条件</t>
    <phoneticPr fontId="5"/>
  </si>
  <si>
    <t>LCCP</t>
  </si>
  <si>
    <t>220915_Blank_1</t>
  </si>
  <si>
    <t>220915_1</t>
  </si>
  <si>
    <t>220915_2</t>
  </si>
  <si>
    <t>220915_3</t>
  </si>
  <si>
    <t>220915_4</t>
  </si>
  <si>
    <t>220915_5</t>
  </si>
  <si>
    <t>220915_6</t>
  </si>
  <si>
    <t>220915_7</t>
  </si>
  <si>
    <t>220915_8</t>
  </si>
  <si>
    <t>220915_9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</si>
</sst>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"/>
    <numFmt numFmtId="166" formatCode="0.000"/>
    <numFmt numFmtId="167" formatCode="0.00_ "/>
    <numFmt numFmtId="168" formatCode="0.000_ "/>
    <numFmt numFmtId="169" formatCode="0.0000"/>
    <numFmt numFmtId="170" formatCode="0.0_ "/>
    <numFmt numFmtId="171" formatCode="0.000000"/>
  </numFmts>
  <fonts count="20">
    <font>
      <sz val="9"/>
      <color theme="1"/>
      <name val="Yu Gothic UI"/>
      <family val="2"/>
      <charset val="128"/>
    </font>
    <font>
      <sz val="9"/>
      <color theme="1"/>
      <name val="Yu Gothic UI"/>
      <family val="2"/>
      <charset val="128"/>
    </font>
    <font>
      <sz val="11"/>
      <color theme="1"/>
      <name val="Calibri"/>
      <family val="2"/>
      <charset val="128"/>
      <scheme val="minor"/>
    </font>
    <font>
      <sz val="9"/>
      <color theme="1"/>
      <name val="Yu Gothic UI"/>
      <family val="3"/>
      <charset val="128"/>
    </font>
    <font>
      <sz val="6"/>
      <name val="Yu Gothic UI"/>
      <family val="2"/>
      <charset val="128"/>
    </font>
    <font>
      <sz val="6"/>
      <name val="Calibri"/>
      <family val="2"/>
      <charset val="128"/>
      <scheme val="minor"/>
    </font>
    <font>
      <sz val="6"/>
      <name val="Meiryo UI"/>
      <family val="2"/>
      <charset val="128"/>
    </font>
    <font>
      <sz val="9"/>
      <name val="Yu Gothic UI"/>
      <family val="3"/>
      <charset val="128"/>
    </font>
    <font>
      <sz val="8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theme="3"/>
      <name val="Calibri Light"/>
      <family val="2"/>
      <charset val="128"/>
      <scheme val="major"/>
    </font>
    <font>
      <sz val="9"/>
      <color rgb="FF3F3F76"/>
      <name val="Yu Gothic UI"/>
      <family val="2"/>
      <charset val="128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Yu Gothic UI"/>
      <family val="2"/>
      <charset val="128"/>
    </font>
    <font>
      <sz val="9"/>
      <color theme="1"/>
      <name val="Meiryo UI"/>
      <family val="2"/>
      <charset val="128"/>
    </font>
    <font>
      <sz val="8"/>
      <name val="Yu Gothic UI"/>
      <family val="2"/>
      <charset val="128"/>
    </font>
    <font>
      <sz val="9"/>
      <color rgb="FFFF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1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1" fontId="7" fillId="0" borderId="0" xfId="1" applyNumberFormat="1" applyFont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0" fontId="3" fillId="0" borderId="3" xfId="5" applyFont="1" applyBorder="1" applyAlignment="1">
      <alignment horizontal="left" vertical="center"/>
    </xf>
    <xf numFmtId="0" fontId="3" fillId="0" borderId="7" xfId="5" applyFont="1" applyBorder="1" applyAlignment="1">
      <alignment horizontal="left" vertical="center"/>
    </xf>
    <xf numFmtId="0" fontId="3" fillId="0" borderId="8" xfId="5" applyFont="1" applyBorder="1" applyAlignment="1">
      <alignment horizontal="left" vertical="center"/>
    </xf>
    <xf numFmtId="0" fontId="3" fillId="0" borderId="1" xfId="5" applyFont="1" applyBorder="1" applyAlignment="1">
      <alignment horizontal="left" vertical="center"/>
    </xf>
    <xf numFmtId="0" fontId="3" fillId="0" borderId="9" xfId="5" applyFont="1" applyBorder="1" applyAlignment="1">
      <alignment horizontal="left" vertical="center"/>
    </xf>
    <xf numFmtId="0" fontId="3" fillId="0" borderId="6" xfId="5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9" fontId="7" fillId="0" borderId="0" xfId="1" applyNumberFormat="1" applyFont="1" applyAlignment="1">
      <alignment horizontal="left" vertical="center"/>
    </xf>
    <xf numFmtId="166" fontId="7" fillId="0" borderId="0" xfId="1" applyNumberFormat="1" applyFont="1" applyAlignment="1">
      <alignment horizontal="left" vertical="center"/>
    </xf>
    <xf numFmtId="0" fontId="7" fillId="0" borderId="0" xfId="2" applyFont="1">
      <alignment vertical="center"/>
    </xf>
    <xf numFmtId="165" fontId="7" fillId="0" borderId="0" xfId="1" applyNumberFormat="1" applyFont="1" applyAlignment="1">
      <alignment horizontal="left" vertical="center"/>
    </xf>
    <xf numFmtId="0" fontId="0" fillId="0" borderId="2" xfId="0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0" fillId="3" borderId="2" xfId="0" applyFill="1" applyBorder="1">
      <alignment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7" fontId="0" fillId="0" borderId="0" xfId="0" applyNumberFormat="1">
      <alignment vertical="center"/>
    </xf>
    <xf numFmtId="168" fontId="0" fillId="0" borderId="0" xfId="0" applyNumberFormat="1">
      <alignment vertical="center"/>
    </xf>
    <xf numFmtId="165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6" fontId="0" fillId="0" borderId="2" xfId="0" applyNumberFormat="1" applyBorder="1" applyAlignment="1">
      <alignment horizontal="left" vertical="center"/>
    </xf>
    <xf numFmtId="169" fontId="0" fillId="0" borderId="2" xfId="0" applyNumberFormat="1" applyBorder="1" applyAlignment="1">
      <alignment horizontal="left" vertical="center"/>
    </xf>
    <xf numFmtId="2" fontId="0" fillId="0" borderId="2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14" fillId="0" borderId="0" xfId="1" applyFont="1">
      <alignment vertical="center"/>
    </xf>
    <xf numFmtId="11" fontId="14" fillId="0" borderId="0" xfId="1" applyNumberFormat="1" applyFont="1">
      <alignment vertical="center"/>
    </xf>
    <xf numFmtId="0" fontId="0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165" fontId="1" fillId="0" borderId="0" xfId="6" applyNumberFormat="1" applyAlignment="1">
      <alignment horizontal="left" vertical="center"/>
    </xf>
    <xf numFmtId="0" fontId="1" fillId="0" borderId="2" xfId="6" applyBorder="1" applyAlignment="1">
      <alignment horizontal="left" vertical="center"/>
    </xf>
    <xf numFmtId="0" fontId="0" fillId="3" borderId="2" xfId="6" applyFont="1" applyFill="1" applyBorder="1" applyAlignment="1">
      <alignment horizontal="center" vertical="center" wrapText="1"/>
    </xf>
    <xf numFmtId="0" fontId="1" fillId="3" borderId="2" xfId="6" applyFill="1" applyBorder="1" applyAlignment="1">
      <alignment horizontal="center" vertical="center"/>
    </xf>
    <xf numFmtId="0" fontId="1" fillId="0" borderId="0" xfId="6" applyAlignment="1">
      <alignment horizontal="center" vertical="center"/>
    </xf>
    <xf numFmtId="0" fontId="1" fillId="0" borderId="2" xfId="6" applyBorder="1" applyAlignment="1">
      <alignment horizontal="center" vertical="center"/>
    </xf>
    <xf numFmtId="165" fontId="1" fillId="0" borderId="2" xfId="6" applyNumberFormat="1" applyBorder="1" applyAlignment="1">
      <alignment horizontal="left" vertical="center"/>
    </xf>
    <xf numFmtId="0" fontId="1" fillId="3" borderId="0" xfId="6" applyFill="1" applyAlignment="1">
      <alignment horizontal="left" vertical="center"/>
    </xf>
    <xf numFmtId="0" fontId="1" fillId="3" borderId="2" xfId="6" applyFill="1" applyBorder="1" applyAlignment="1">
      <alignment horizontal="left" vertical="center"/>
    </xf>
    <xf numFmtId="0" fontId="0" fillId="3" borderId="2" xfId="6" applyFont="1" applyFill="1" applyBorder="1" applyAlignment="1">
      <alignment horizontal="left" vertical="center" wrapText="1"/>
    </xf>
    <xf numFmtId="1" fontId="1" fillId="0" borderId="0" xfId="6" applyNumberFormat="1" applyAlignment="1">
      <alignment horizontal="left" vertical="center"/>
    </xf>
    <xf numFmtId="0" fontId="7" fillId="0" borderId="0" xfId="6" applyFont="1" applyAlignment="1">
      <alignment horizontal="left" vertical="center"/>
    </xf>
    <xf numFmtId="1" fontId="7" fillId="0" borderId="0" xfId="6" applyNumberFormat="1" applyFont="1" applyAlignment="1">
      <alignment horizontal="left" vertical="center"/>
    </xf>
    <xf numFmtId="1" fontId="1" fillId="0" borderId="2" xfId="6" applyNumberFormat="1" applyBorder="1" applyAlignment="1">
      <alignment horizontal="left" vertical="center"/>
    </xf>
    <xf numFmtId="0" fontId="7" fillId="0" borderId="2" xfId="6" applyFont="1" applyBorder="1" applyAlignment="1">
      <alignment horizontal="left" vertical="center"/>
    </xf>
    <xf numFmtId="1" fontId="7" fillId="0" borderId="2" xfId="6" applyNumberFormat="1" applyFont="1" applyBorder="1" applyAlignment="1">
      <alignment horizontal="left" vertical="center"/>
    </xf>
    <xf numFmtId="0" fontId="16" fillId="0" borderId="0" xfId="6" applyFont="1" applyAlignment="1">
      <alignment horizontal="left" vertical="center"/>
    </xf>
    <xf numFmtId="165" fontId="16" fillId="0" borderId="0" xfId="6" applyNumberFormat="1" applyFont="1" applyAlignment="1">
      <alignment horizontal="left" vertical="center"/>
    </xf>
    <xf numFmtId="170" fontId="1" fillId="0" borderId="0" xfId="6" applyNumberFormat="1" applyAlignment="1">
      <alignment horizontal="left" vertical="center"/>
    </xf>
    <xf numFmtId="0" fontId="17" fillId="0" borderId="0" xfId="1" applyFo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 shrinkToFit="1"/>
    </xf>
    <xf numFmtId="2" fontId="3" fillId="3" borderId="2" xfId="1" applyNumberFormat="1" applyFont="1" applyFill="1" applyBorder="1" applyAlignment="1">
      <alignment horizontal="center" vertical="center"/>
    </xf>
    <xf numFmtId="171" fontId="3" fillId="3" borderId="2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69" fontId="0" fillId="3" borderId="5" xfId="0" applyNumberFormat="1" applyFill="1" applyBorder="1" applyAlignment="1">
      <alignment horizontal="center" vertical="center"/>
    </xf>
    <xf numFmtId="169" fontId="0" fillId="4" borderId="5" xfId="0" applyNumberFormat="1" applyFill="1" applyBorder="1" applyAlignment="1">
      <alignment horizontal="center" vertical="center"/>
    </xf>
    <xf numFmtId="2" fontId="3" fillId="3" borderId="5" xfId="1" applyNumberFormat="1" applyFont="1" applyFill="1" applyBorder="1" applyAlignment="1">
      <alignment horizontal="center" vertical="center"/>
    </xf>
    <xf numFmtId="1" fontId="3" fillId="3" borderId="5" xfId="1" applyNumberFormat="1" applyFont="1" applyFill="1" applyBorder="1" applyAlignment="1">
      <alignment horizontal="center" vertical="center"/>
    </xf>
    <xf numFmtId="171" fontId="3" fillId="3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169" fontId="0" fillId="3" borderId="0" xfId="0" applyNumberFormat="1" applyFill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3" borderId="2" xfId="0" applyNumberFormat="1" applyFill="1" applyBorder="1" applyAlignment="1">
      <alignment horizontal="center" vertical="center"/>
    </xf>
    <xf numFmtId="169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169" fontId="3" fillId="0" borderId="0" xfId="1" applyNumberFormat="1" applyFont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16" fontId="3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0" fontId="19" fillId="0" borderId="0" xfId="2" applyFont="1">
      <alignment vertical="center"/>
    </xf>
    <xf numFmtId="166" fontId="19" fillId="0" borderId="0" xfId="1" applyNumberFormat="1" applyFont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3" borderId="5" xfId="6" applyFill="1" applyBorder="1" applyAlignment="1">
      <alignment horizontal="center" vertical="center"/>
    </xf>
    <xf numFmtId="0" fontId="0" fillId="3" borderId="5" xfId="6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</cellXfs>
  <cellStyles count="7">
    <cellStyle name="Normal" xfId="0" builtinId="0"/>
    <cellStyle name="桁区切り 2" xfId="4" xr:uid="{7140F8FF-E640-4419-82ED-78E5C31CA5D3}"/>
    <cellStyle name="標準 2" xfId="3" xr:uid="{DA7553B9-F2ED-4585-B8C6-3C9F31D5935D}"/>
    <cellStyle name="標準 2 2 2" xfId="1" xr:uid="{B1C7AA5A-E3DC-47F1-B610-01A3205CB95C}"/>
    <cellStyle name="標準 3 2" xfId="2" xr:uid="{76DA1F2F-846E-4671-80CC-4294B859551A}"/>
    <cellStyle name="標準 5" xfId="6" xr:uid="{D4783836-C968-4255-9609-811780E474AC}"/>
    <cellStyle name="標準 6" xfId="5" xr:uid="{BD524DD4-3023-4467-98BA-D9AD304AB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574-49DB-81DE-350EB3CA6CC2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574-49DB-81DE-350EB3CA6CC2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574-49DB-81DE-350EB3CA6CC2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574-49DB-81DE-350EB3CA6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35136"/>
        <c:axId val="195495808"/>
      </c:lineChart>
      <c:catAx>
        <c:axId val="19543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95808"/>
        <c:crosses val="autoZero"/>
        <c:auto val="1"/>
        <c:lblAlgn val="ctr"/>
        <c:lblOffset val="100"/>
        <c:noMultiLvlLbl val="0"/>
      </c:catAx>
      <c:valAx>
        <c:axId val="19549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35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塩素同位体パターン!$A$60</c:f>
              <c:strCache>
                <c:ptCount val="1"/>
                <c:pt idx="0">
                  <c:v>7Cl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塩素同位体パターン!$B$60:$N$60</c:f>
              <c:numCache>
                <c:formatCode>General</c:formatCode>
                <c:ptCount val="13"/>
                <c:pt idx="0">
                  <c:v>0.13029415354570975</c:v>
                </c:pt>
                <c:pt idx="1">
                  <c:v>1.4768704992066398E-2</c:v>
                </c:pt>
                <c:pt idx="2">
                  <c:v>0.29242442735668661</c:v>
                </c:pt>
                <c:pt idx="3">
                  <c:v>3.3077016965702428E-2</c:v>
                </c:pt>
                <c:pt idx="4">
                  <c:v>0.281439440172505</c:v>
                </c:pt>
                <c:pt idx="5">
                  <c:v>3.1754749989828718E-2</c:v>
                </c:pt>
                <c:pt idx="6">
                  <c:v>0.15073843524960331</c:v>
                </c:pt>
                <c:pt idx="7">
                  <c:v>1.6945359860043127E-2</c:v>
                </c:pt>
                <c:pt idx="8">
                  <c:v>4.8557711867854673E-2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4-48F0-BB79-67B63839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07072"/>
        <c:axId val="127108608"/>
      </c:barChart>
      <c:catAx>
        <c:axId val="12710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08608"/>
        <c:crosses val="autoZero"/>
        <c:auto val="1"/>
        <c:lblAlgn val="ctr"/>
        <c:lblOffset val="100"/>
        <c:noMultiLvlLbl val="0"/>
      </c:catAx>
      <c:valAx>
        <c:axId val="12710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0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4Cl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塩素同位体パターン!$A$57</c:f>
              <c:strCache>
                <c:ptCount val="1"/>
                <c:pt idx="0">
                  <c:v>4Cl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塩素同位体パターン!$B$57:$N$57</c:f>
              <c:numCache>
                <c:formatCode>General</c:formatCode>
                <c:ptCount val="13"/>
                <c:pt idx="0">
                  <c:v>0.29668235934554471</c:v>
                </c:pt>
                <c:pt idx="1">
                  <c:v>3.3801425446334063E-2</c:v>
                </c:pt>
                <c:pt idx="2">
                  <c:v>0.38126153008659536</c:v>
                </c:pt>
                <c:pt idx="3">
                  <c:v>4.3287599423369662E-2</c:v>
                </c:pt>
                <c:pt idx="4">
                  <c:v>0.18427976652519734</c:v>
                </c:pt>
                <c:pt idx="5">
                  <c:v>2.0807080859300182E-2</c:v>
                </c:pt>
                <c:pt idx="6">
                  <c:v>3.9880238313658681E-2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2-4888-AD35-831B1581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10272"/>
        <c:axId val="126311808"/>
      </c:barChart>
      <c:catAx>
        <c:axId val="12631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11808"/>
        <c:crosses val="autoZero"/>
        <c:auto val="1"/>
        <c:lblAlgn val="ctr"/>
        <c:lblOffset val="100"/>
        <c:noMultiLvlLbl val="0"/>
      </c:catAx>
      <c:valAx>
        <c:axId val="12631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10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11Cl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塩素同位体パターン!$A$64</c:f>
              <c:strCache>
                <c:ptCount val="1"/>
                <c:pt idx="0">
                  <c:v>11Cl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塩素同位体パターン!$B$64:$N$64</c:f>
              <c:numCache>
                <c:formatCode>General</c:formatCode>
                <c:ptCount val="13"/>
                <c:pt idx="0">
                  <c:v>4.3143423283557698E-2</c:v>
                </c:pt>
                <c:pt idx="1">
                  <c:v>0</c:v>
                </c:pt>
                <c:pt idx="2">
                  <c:v>0.15198251383980552</c:v>
                </c:pt>
                <c:pt idx="3">
                  <c:v>1.7138888321451187E-2</c:v>
                </c:pt>
                <c:pt idx="4">
                  <c:v>0.24349886625947337</c:v>
                </c:pt>
                <c:pt idx="5">
                  <c:v>2.7414050211427288E-2</c:v>
                </c:pt>
                <c:pt idx="6">
                  <c:v>0.23420423671685087</c:v>
                </c:pt>
                <c:pt idx="7">
                  <c:v>2.6321165199272772E-2</c:v>
                </c:pt>
                <c:pt idx="8">
                  <c:v>0.15024615447470022</c:v>
                </c:pt>
                <c:pt idx="9">
                  <c:v>1.684268584152146E-2</c:v>
                </c:pt>
                <c:pt idx="10">
                  <c:v>6.7513737666741569E-2</c:v>
                </c:pt>
                <c:pt idx="11">
                  <c:v>0</c:v>
                </c:pt>
                <c:pt idx="12">
                  <c:v>2.1694278185198049E-2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9-4BFC-9BB5-39EF138E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6240"/>
        <c:axId val="127148032"/>
      </c:barChart>
      <c:catAx>
        <c:axId val="12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8032"/>
        <c:crosses val="autoZero"/>
        <c:auto val="1"/>
        <c:lblAlgn val="ctr"/>
        <c:lblOffset val="100"/>
        <c:noMultiLvlLbl val="0"/>
      </c:catAx>
      <c:valAx>
        <c:axId val="12714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12Cl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塩素同位体パターン!$A$65</c:f>
              <c:strCache>
                <c:ptCount val="1"/>
                <c:pt idx="0">
                  <c:v>12Cl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塩素同位体パターン!$B$65:$N$65</c:f>
              <c:numCache>
                <c:formatCode>General</c:formatCode>
                <c:ptCount val="13"/>
                <c:pt idx="0">
                  <c:v>3.2293611680798313E-2</c:v>
                </c:pt>
                <c:pt idx="1">
                  <c:v>0</c:v>
                </c:pt>
                <c:pt idx="2">
                  <c:v>0.124174803840542</c:v>
                </c:pt>
                <c:pt idx="3">
                  <c:v>1.5386656055179733E-2</c:v>
                </c:pt>
                <c:pt idx="4">
                  <c:v>0.21886191802626342</c:v>
                </c:pt>
                <c:pt idx="5">
                  <c:v>2.7089901741712327E-2</c:v>
                </c:pt>
                <c:pt idx="6">
                  <c:v>0.23386084667421714</c:v>
                </c:pt>
                <c:pt idx="7">
                  <c:v>2.8895895191159815E-2</c:v>
                </c:pt>
                <c:pt idx="8">
                  <c:v>0.16876345567153367</c:v>
                </c:pt>
                <c:pt idx="9">
                  <c:v>2.0804636403522196E-2</c:v>
                </c:pt>
                <c:pt idx="10">
                  <c:v>8.6697888926301189E-2</c:v>
                </c:pt>
                <c:pt idx="11">
                  <c:v>1.0662503698715398E-2</c:v>
                </c:pt>
                <c:pt idx="12">
                  <c:v>3.2507882090054792E-2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5-4B07-9001-4EFA467C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6240"/>
        <c:axId val="127148032"/>
      </c:barChart>
      <c:catAx>
        <c:axId val="12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8032"/>
        <c:crosses val="autoZero"/>
        <c:auto val="1"/>
        <c:lblAlgn val="ctr"/>
        <c:lblOffset val="100"/>
        <c:noMultiLvlLbl val="0"/>
      </c:catAx>
      <c:valAx>
        <c:axId val="12714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13Cl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塩素同位体パターン!$A$66</c:f>
              <c:strCache>
                <c:ptCount val="1"/>
                <c:pt idx="0">
                  <c:v>13Cl</c:v>
                </c:pt>
              </c:strCache>
            </c:strRef>
          </c:tx>
          <c:invertIfNegative val="0"/>
          <c:cat>
            <c:strRef>
              <c:f>塩素同位体パターン!$B$56:$P$56</c:f>
              <c:strCache>
                <c:ptCount val="15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  <c:pt idx="13">
                  <c:v>M+13</c:v>
                </c:pt>
                <c:pt idx="14">
                  <c:v>M+14</c:v>
                </c:pt>
              </c:strCache>
            </c:strRef>
          </c:cat>
          <c:val>
            <c:numRef>
              <c:f>塩素同位体パターン!$B$66:$P$66</c:f>
              <c:numCache>
                <c:formatCode>General</c:formatCode>
                <c:ptCount val="15"/>
                <c:pt idx="0">
                  <c:v>2.4440275429843731E-2</c:v>
                </c:pt>
                <c:pt idx="1">
                  <c:v>0</c:v>
                </c:pt>
                <c:pt idx="2">
                  <c:v>0.10182245495402631</c:v>
                </c:pt>
                <c:pt idx="3">
                  <c:v>1.3771492186533625E-2</c:v>
                </c:pt>
                <c:pt idx="4">
                  <c:v>0.1958520595390261</c:v>
                </c:pt>
                <c:pt idx="5">
                  <c:v>2.6429720034634889E-2</c:v>
                </c:pt>
                <c:pt idx="6">
                  <c:v>0.23028079000536017</c:v>
                </c:pt>
                <c:pt idx="7">
                  <c:v>3.1016781429101553E-2</c:v>
                </c:pt>
                <c:pt idx="8">
                  <c:v>0.1847194161547025</c:v>
                </c:pt>
                <c:pt idx="9">
                  <c:v>2.4821671545788151E-2</c:v>
                </c:pt>
                <c:pt idx="10">
                  <c:v>0.10679091246443739</c:v>
                </c:pt>
                <c:pt idx="11">
                  <c:v>1.4307508349482538E-2</c:v>
                </c:pt>
                <c:pt idx="12">
                  <c:v>4.5746917907063041E-2</c:v>
                </c:pt>
                <c:pt idx="13">
                  <c:v>0</c:v>
                </c:pt>
                <c:pt idx="14">
                  <c:v>1.4719828474827857E-2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393-978C-9512632C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6240"/>
        <c:axId val="127148032"/>
      </c:barChart>
      <c:catAx>
        <c:axId val="12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8032"/>
        <c:crosses val="autoZero"/>
        <c:auto val="1"/>
        <c:lblAlgn val="ctr"/>
        <c:lblOffset val="100"/>
        <c:noMultiLvlLbl val="0"/>
      </c:catAx>
      <c:valAx>
        <c:axId val="12714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14Cl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塩素同位体パターン!$A$67</c:f>
              <c:strCache>
                <c:ptCount val="1"/>
                <c:pt idx="0">
                  <c:v>14Cl</c:v>
                </c:pt>
              </c:strCache>
            </c:strRef>
          </c:tx>
          <c:invertIfNegative val="0"/>
          <c:cat>
            <c:strRef>
              <c:f>塩素同位体パターン!$B$56:$P$56</c:f>
              <c:strCache>
                <c:ptCount val="15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  <c:pt idx="13">
                  <c:v>M+13</c:v>
                </c:pt>
                <c:pt idx="14">
                  <c:v>M+14</c:v>
                </c:pt>
              </c:strCache>
            </c:strRef>
          </c:cat>
          <c:val>
            <c:numRef>
              <c:f>塩素同位体パターン!$B$67:$P$67</c:f>
              <c:numCache>
                <c:formatCode>General</c:formatCode>
                <c:ptCount val="15"/>
                <c:pt idx="0">
                  <c:v>1.8591950114564916E-2</c:v>
                </c:pt>
                <c:pt idx="1">
                  <c:v>0</c:v>
                </c:pt>
                <c:pt idx="2">
                  <c:v>8.3407443057575414E-2</c:v>
                </c:pt>
                <c:pt idx="3">
                  <c:v>1.2220257587963882E-2</c:v>
                </c:pt>
                <c:pt idx="4">
                  <c:v>0.17378294395212338</c:v>
                </c:pt>
                <c:pt idx="5">
                  <c:v>2.5413532261270782E-2</c:v>
                </c:pt>
                <c:pt idx="6">
                  <c:v>0.22295692568451228</c:v>
                </c:pt>
                <c:pt idx="7">
                  <c:v>3.252806578851003E-2</c:v>
                </c:pt>
                <c:pt idx="8">
                  <c:v>0.1968005524226033</c:v>
                </c:pt>
                <c:pt idx="9">
                  <c:v>2.8635997447137969E-2</c:v>
                </c:pt>
                <c:pt idx="10">
                  <c:v>0.12638759560154428</c:v>
                </c:pt>
                <c:pt idx="11">
                  <c:v>1.8340848931250587E-2</c:v>
                </c:pt>
                <c:pt idx="12">
                  <c:v>6.0933887150943201E-2</c:v>
                </c:pt>
                <c:pt idx="13">
                  <c:v>0</c:v>
                </c:pt>
                <c:pt idx="14">
                  <c:v>2.2410780610803628E-2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9-47C6-91BC-B25B66CC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6240"/>
        <c:axId val="127148032"/>
      </c:barChart>
      <c:catAx>
        <c:axId val="12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8032"/>
        <c:crosses val="autoZero"/>
        <c:auto val="1"/>
        <c:lblAlgn val="ctr"/>
        <c:lblOffset val="100"/>
        <c:noMultiLvlLbl val="0"/>
      </c:catAx>
      <c:valAx>
        <c:axId val="12714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717-4E3B-B944-CB7A9282DD5B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717-4E3B-B944-CB7A9282DD5B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717-4E3B-B944-CB7A9282DD5B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717-4E3B-B944-CB7A9282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35136"/>
        <c:axId val="195495808"/>
      </c:lineChart>
      <c:catAx>
        <c:axId val="19543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95808"/>
        <c:crosses val="autoZero"/>
        <c:auto val="1"/>
        <c:lblAlgn val="ctr"/>
        <c:lblOffset val="100"/>
        <c:noMultiLvlLbl val="0"/>
      </c:catAx>
      <c:valAx>
        <c:axId val="19549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35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'LCCP calc_1'!$C$163</c:f>
              <c:strCache>
                <c:ptCount val="1"/>
                <c:pt idx="0">
                  <c:v>C18</c:v>
                </c:pt>
              </c:strCache>
            </c:strRef>
          </c:tx>
          <c:cat>
            <c:strRef>
              <c:f>'LCCP calc_1'!$B$164:$B$170</c:f>
              <c:strCache>
                <c:ptCount val="7"/>
                <c:pt idx="0">
                  <c:v>Cl4</c:v>
                </c:pt>
                <c:pt idx="1">
                  <c:v>Cl5</c:v>
                </c:pt>
                <c:pt idx="2">
                  <c:v>Cl6</c:v>
                </c:pt>
                <c:pt idx="3">
                  <c:v>Cl7</c:v>
                </c:pt>
                <c:pt idx="4">
                  <c:v>Cl8</c:v>
                </c:pt>
                <c:pt idx="5">
                  <c:v>Cl9</c:v>
                </c:pt>
                <c:pt idx="6">
                  <c:v>Cl10</c:v>
                </c:pt>
              </c:strCache>
            </c:strRef>
          </c:cat>
          <c:val>
            <c:numRef>
              <c:f>'LCCP calc_1'!$C$164:$C$170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7-4AC9-AB67-AA7D7045ED86}"/>
            </c:ext>
          </c:extLst>
        </c:ser>
        <c:ser>
          <c:idx val="1"/>
          <c:order val="1"/>
          <c:tx>
            <c:strRef>
              <c:f>'LCCP calc_1'!$D$163</c:f>
              <c:strCache>
                <c:ptCount val="1"/>
                <c:pt idx="0">
                  <c:v>C19</c:v>
                </c:pt>
              </c:strCache>
            </c:strRef>
          </c:tx>
          <c:cat>
            <c:strRef>
              <c:f>'LCCP calc_1'!$B$164:$B$170</c:f>
              <c:strCache>
                <c:ptCount val="7"/>
                <c:pt idx="0">
                  <c:v>Cl4</c:v>
                </c:pt>
                <c:pt idx="1">
                  <c:v>Cl5</c:v>
                </c:pt>
                <c:pt idx="2">
                  <c:v>Cl6</c:v>
                </c:pt>
                <c:pt idx="3">
                  <c:v>Cl7</c:v>
                </c:pt>
                <c:pt idx="4">
                  <c:v>Cl8</c:v>
                </c:pt>
                <c:pt idx="5">
                  <c:v>Cl9</c:v>
                </c:pt>
                <c:pt idx="6">
                  <c:v>Cl10</c:v>
                </c:pt>
              </c:strCache>
            </c:strRef>
          </c:cat>
          <c:val>
            <c:numRef>
              <c:f>'LCCP calc_1'!$D$164:$D$170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7-4AC9-AB67-AA7D7045ED86}"/>
            </c:ext>
          </c:extLst>
        </c:ser>
        <c:ser>
          <c:idx val="2"/>
          <c:order val="2"/>
          <c:tx>
            <c:strRef>
              <c:f>'LCCP calc_1'!$E$163</c:f>
              <c:strCache>
                <c:ptCount val="1"/>
                <c:pt idx="0">
                  <c:v>C20</c:v>
                </c:pt>
              </c:strCache>
            </c:strRef>
          </c:tx>
          <c:cat>
            <c:strRef>
              <c:f>'LCCP calc_1'!$B$164:$B$170</c:f>
              <c:strCache>
                <c:ptCount val="7"/>
                <c:pt idx="0">
                  <c:v>Cl4</c:v>
                </c:pt>
                <c:pt idx="1">
                  <c:v>Cl5</c:v>
                </c:pt>
                <c:pt idx="2">
                  <c:v>Cl6</c:v>
                </c:pt>
                <c:pt idx="3">
                  <c:v>Cl7</c:v>
                </c:pt>
                <c:pt idx="4">
                  <c:v>Cl8</c:v>
                </c:pt>
                <c:pt idx="5">
                  <c:v>Cl9</c:v>
                </c:pt>
                <c:pt idx="6">
                  <c:v>Cl10</c:v>
                </c:pt>
              </c:strCache>
            </c:strRef>
          </c:cat>
          <c:val>
            <c:numRef>
              <c:f>'LCCP calc_1'!$E$164:$E$170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7-4AC9-AB67-AA7D7045E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35136"/>
        <c:axId val="195495808"/>
      </c:lineChart>
      <c:catAx>
        <c:axId val="19543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95808"/>
        <c:crosses val="autoZero"/>
        <c:auto val="1"/>
        <c:lblAlgn val="ctr"/>
        <c:lblOffset val="100"/>
        <c:noMultiLvlLbl val="0"/>
      </c:catAx>
      <c:valAx>
        <c:axId val="195495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95435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080" b="0" i="0" u="none" strike="noStrike" kern="1200" spc="0" baseline="0">
                <a:solidFill>
                  <a:sysClr val="windowText" lastClr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en-US"/>
              <a:t>Gradient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'LC-TOF method'!$B$12</c:f>
              <c:strCache>
                <c:ptCount val="1"/>
                <c:pt idx="0">
                  <c:v>%B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'LC-TOF method'!$A$13:$A$19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22</c:v>
                </c:pt>
                <c:pt idx="3">
                  <c:v>32</c:v>
                </c:pt>
                <c:pt idx="4">
                  <c:v>35</c:v>
                </c:pt>
                <c:pt idx="5">
                  <c:v>35.1</c:v>
                </c:pt>
                <c:pt idx="6">
                  <c:v>40</c:v>
                </c:pt>
              </c:numCache>
            </c:numRef>
          </c:xVal>
          <c:yVal>
            <c:numRef>
              <c:f>'LC-TOF method'!$B$13:$B$19</c:f>
              <c:numCache>
                <c:formatCode>General</c:formatCode>
                <c:ptCount val="7"/>
                <c:pt idx="0">
                  <c:v>45</c:v>
                </c:pt>
                <c:pt idx="1">
                  <c:v>75</c:v>
                </c:pt>
                <c:pt idx="2">
                  <c:v>90</c:v>
                </c:pt>
                <c:pt idx="3">
                  <c:v>99</c:v>
                </c:pt>
                <c:pt idx="4">
                  <c:v>99</c:v>
                </c:pt>
                <c:pt idx="5">
                  <c:v>45</c:v>
                </c:pt>
                <c:pt idx="6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34-4AD0-9082-F2566AB4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12544"/>
        <c:axId val="104814848"/>
      </c:scatterChart>
      <c:valAx>
        <c:axId val="10481254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900" b="0" i="0" u="none" strike="noStrike" kern="1200" baseline="0">
                    <a:solidFill>
                      <a:sysClr val="windowText" lastClr="000000"/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r>
                  <a:rPr lang="en-US"/>
                  <a:t>Time (min)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ysClr val="windowText" lastClr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en-US"/>
          </a:p>
        </c:txPr>
        <c:crossAx val="104814848"/>
        <c:crosses val="autoZero"/>
        <c:crossBetween val="midCat"/>
      </c:valAx>
      <c:valAx>
        <c:axId val="1048148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900" b="0" i="0" u="none" strike="noStrike" kern="1200" baseline="0">
                    <a:solidFill>
                      <a:sysClr val="windowText" lastClr="000000"/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r>
                  <a:rPr lang="en-US"/>
                  <a:t>%B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ysClr val="windowText" lastClr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en-US"/>
          </a:p>
        </c:txPr>
        <c:crossAx val="1048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Yu Gothic UI" panose="020B0500000000000000" pitchFamily="50" charset="-128"/>
          <a:ea typeface="Yu Gothic UI" panose="020B0500000000000000" pitchFamily="50" charset="-12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塩素同位体パターン!$A$61</c:f>
              <c:strCache>
                <c:ptCount val="1"/>
                <c:pt idx="0">
                  <c:v>8Cl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塩素同位体パターン!$B$61:$N$61</c:f>
              <c:numCache>
                <c:formatCode>General</c:formatCode>
                <c:ptCount val="13"/>
                <c:pt idx="0">
                  <c:v>9.8425316609715791E-2</c:v>
                </c:pt>
                <c:pt idx="1">
                  <c:v>1.1143445240968131E-2</c:v>
                </c:pt>
                <c:pt idx="2">
                  <c:v>0.25237520659481055</c:v>
                </c:pt>
                <c:pt idx="3">
                  <c:v>2.851261876032974E-2</c:v>
                </c:pt>
                <c:pt idx="4">
                  <c:v>0.28330105553471302</c:v>
                </c:pt>
                <c:pt idx="5">
                  <c:v>3.1939811200227125E-2</c:v>
                </c:pt>
                <c:pt idx="6">
                  <c:v>0.18190482950224593</c:v>
                </c:pt>
                <c:pt idx="7">
                  <c:v>2.0451618790748607E-2</c:v>
                </c:pt>
                <c:pt idx="8">
                  <c:v>7.3096539346805517E-2</c:v>
                </c:pt>
                <c:pt idx="9">
                  <c:v>0</c:v>
                </c:pt>
                <c:pt idx="10">
                  <c:v>1.8849558419435627E-2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A-4404-898A-9172075D0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58272"/>
        <c:axId val="126359808"/>
      </c:barChart>
      <c:catAx>
        <c:axId val="12635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59808"/>
        <c:crosses val="autoZero"/>
        <c:auto val="1"/>
        <c:lblAlgn val="ctr"/>
        <c:lblOffset val="100"/>
        <c:noMultiLvlLbl val="0"/>
      </c:catAx>
      <c:valAx>
        <c:axId val="12635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5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塩素同位体パターン!$A$62</c:f>
              <c:strCache>
                <c:ptCount val="1"/>
                <c:pt idx="0">
                  <c:v>9Cl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塩素同位体パターン!$B$62:$N$62</c:f>
              <c:numCache>
                <c:formatCode>General</c:formatCode>
                <c:ptCount val="13"/>
                <c:pt idx="0">
                  <c:v>6.8190816523354625E-2</c:v>
                </c:pt>
                <c:pt idx="1">
                  <c:v>1.3938661766646701E-2</c:v>
                </c:pt>
                <c:pt idx="2">
                  <c:v>0.19765895454960763</c:v>
                </c:pt>
                <c:pt idx="3">
                  <c:v>4.0201821264326976E-2</c:v>
                </c:pt>
                <c:pt idx="4">
                  <c:v>0.25491609392607334</c:v>
                </c:pt>
                <c:pt idx="5">
                  <c:v>5.1551729388952618E-2</c:v>
                </c:pt>
                <c:pt idx="6">
                  <c:v>0.19227840776423052</c:v>
                </c:pt>
                <c:pt idx="7">
                  <c:v>3.8587657228713844E-2</c:v>
                </c:pt>
                <c:pt idx="8">
                  <c:v>9.3570754190227715E-2</c:v>
                </c:pt>
                <c:pt idx="9">
                  <c:v>1.8588266347217851E-2</c:v>
                </c:pt>
                <c:pt idx="10">
                  <c:v>3.0516837050648202E-2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9-4791-B808-04D84F6B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79520"/>
        <c:axId val="126381056"/>
      </c:barChart>
      <c:catAx>
        <c:axId val="12637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81056"/>
        <c:crosses val="autoZero"/>
        <c:auto val="1"/>
        <c:lblAlgn val="ctr"/>
        <c:lblOffset val="100"/>
        <c:noMultiLvlLbl val="0"/>
      </c:catAx>
      <c:valAx>
        <c:axId val="12638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79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塩素同位体パターン!$A$63</c:f>
              <c:strCache>
                <c:ptCount val="1"/>
                <c:pt idx="0">
                  <c:v>10Cl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塩素同位体パターン!$B$63:$N$63</c:f>
              <c:numCache>
                <c:formatCode>General</c:formatCode>
                <c:ptCount val="13"/>
                <c:pt idx="0">
                  <c:v>5.1644192818514796E-2</c:v>
                </c:pt>
                <c:pt idx="1">
                  <c:v>1.0552055114195559E-2</c:v>
                </c:pt>
                <c:pt idx="2">
                  <c:v>0.16619486804858002</c:v>
                </c:pt>
                <c:pt idx="3">
                  <c:v>3.3797014985947504E-2</c:v>
                </c:pt>
                <c:pt idx="4">
                  <c:v>0.24097241246360049</c:v>
                </c:pt>
                <c:pt idx="5">
                  <c:v>4.8742377662111022E-2</c:v>
                </c:pt>
                <c:pt idx="6">
                  <c:v>0.20738846782130502</c:v>
                </c:pt>
                <c:pt idx="7">
                  <c:v>4.1680617701072453E-2</c:v>
                </c:pt>
                <c:pt idx="8">
                  <c:v>0.11739161314542558</c:v>
                </c:pt>
                <c:pt idx="9">
                  <c:v>2.3407299181201109E-2</c:v>
                </c:pt>
                <c:pt idx="10">
                  <c:v>4.576953905782323E-2</c:v>
                </c:pt>
                <c:pt idx="11">
                  <c:v>0</c:v>
                </c:pt>
                <c:pt idx="12">
                  <c:v>1.2459542000223216E-2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1-4246-B171-684EBA09C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6240"/>
        <c:axId val="127148032"/>
      </c:barChart>
      <c:catAx>
        <c:axId val="12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8032"/>
        <c:crosses val="autoZero"/>
        <c:auto val="1"/>
        <c:lblAlgn val="ctr"/>
        <c:lblOffset val="100"/>
        <c:noMultiLvlLbl val="0"/>
      </c:catAx>
      <c:valAx>
        <c:axId val="12714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1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塩素同位体パターン!$A$58</c:f>
              <c:strCache>
                <c:ptCount val="1"/>
                <c:pt idx="0">
                  <c:v>5Cl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塩素同位体パターン!$B$58:$N$58</c:f>
              <c:numCache>
                <c:formatCode>General</c:formatCode>
                <c:ptCount val="13"/>
                <c:pt idx="0">
                  <c:v>0.22548108020698576</c:v>
                </c:pt>
                <c:pt idx="1">
                  <c:v>2.5610446313065978E-2</c:v>
                </c:pt>
                <c:pt idx="2">
                  <c:v>0.36171976067270373</c:v>
                </c:pt>
                <c:pt idx="3">
                  <c:v>4.0992884864165587E-2</c:v>
                </c:pt>
                <c:pt idx="4">
                  <c:v>0.23265685640362224</c:v>
                </c:pt>
                <c:pt idx="5">
                  <c:v>2.6257276843467011E-2</c:v>
                </c:pt>
                <c:pt idx="6">
                  <c:v>7.5062661707632594E-2</c:v>
                </c:pt>
                <c:pt idx="7">
                  <c:v>0</c:v>
                </c:pt>
                <c:pt idx="8">
                  <c:v>1.221903298835705E-2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B-4682-B665-FF628954B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10272"/>
        <c:axId val="126311808"/>
      </c:barChart>
      <c:catAx>
        <c:axId val="12631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11808"/>
        <c:crosses val="autoZero"/>
        <c:auto val="1"/>
        <c:lblAlgn val="ctr"/>
        <c:lblOffset val="100"/>
        <c:noMultiLvlLbl val="0"/>
      </c:catAx>
      <c:valAx>
        <c:axId val="12631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6310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ja-JP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塩素同位体パターン!$A$59</c:f>
              <c:strCache>
                <c:ptCount val="1"/>
                <c:pt idx="0">
                  <c:v>6Cl</c:v>
                </c:pt>
              </c:strCache>
            </c:strRef>
          </c:tx>
          <c:invertIfNegative val="0"/>
          <c:cat>
            <c:strRef>
              <c:f>塩素同位体パターン!$B$56:$N$56</c:f>
              <c:strCache>
                <c:ptCount val="13"/>
                <c:pt idx="0">
                  <c:v>M</c:v>
                </c:pt>
                <c:pt idx="1">
                  <c:v>M+1</c:v>
                </c:pt>
                <c:pt idx="2">
                  <c:v>M+2</c:v>
                </c:pt>
                <c:pt idx="3">
                  <c:v>M+3</c:v>
                </c:pt>
                <c:pt idx="4">
                  <c:v>M+4</c:v>
                </c:pt>
                <c:pt idx="5">
                  <c:v>M+5</c:v>
                </c:pt>
                <c:pt idx="6">
                  <c:v>M+6</c:v>
                </c:pt>
                <c:pt idx="7">
                  <c:v>M+7</c:v>
                </c:pt>
                <c:pt idx="8">
                  <c:v>M+8</c:v>
                </c:pt>
                <c:pt idx="9">
                  <c:v>M+9</c:v>
                </c:pt>
                <c:pt idx="10">
                  <c:v>M+10</c:v>
                </c:pt>
                <c:pt idx="11">
                  <c:v>M+11</c:v>
                </c:pt>
                <c:pt idx="12">
                  <c:v>M+12</c:v>
                </c:pt>
              </c:strCache>
            </c:strRef>
          </c:cat>
          <c:val>
            <c:numRef>
              <c:f>塩素同位体パターン!$B$59:$N$59</c:f>
              <c:numCache>
                <c:formatCode>General</c:formatCode>
                <c:ptCount val="13"/>
                <c:pt idx="0">
                  <c:v>0.17021876636718908</c:v>
                </c:pt>
                <c:pt idx="1">
                  <c:v>1.9318319165222995E-2</c:v>
                </c:pt>
                <c:pt idx="2">
                  <c:v>0.32764594496595623</c:v>
                </c:pt>
                <c:pt idx="3">
                  <c:v>3.7095604528423511E-2</c:v>
                </c:pt>
                <c:pt idx="4">
                  <c:v>0.26308367914266145</c:v>
                </c:pt>
                <c:pt idx="5">
                  <c:v>2.9692599008903749E-2</c:v>
                </c:pt>
                <c:pt idx="6">
                  <c:v>0.11290842431811772</c:v>
                </c:pt>
                <c:pt idx="7">
                  <c:v>1.2680794488537931E-2</c:v>
                </c:pt>
                <c:pt idx="8">
                  <c:v>2.7355868014987308E-2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F-4962-B972-8923A1E0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85568"/>
        <c:axId val="127091456"/>
      </c:barChart>
      <c:catAx>
        <c:axId val="127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091456"/>
        <c:crosses val="autoZero"/>
        <c:auto val="1"/>
        <c:lblAlgn val="ctr"/>
        <c:lblOffset val="100"/>
        <c:noMultiLvlLbl val="0"/>
      </c:catAx>
      <c:valAx>
        <c:axId val="1270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12708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185</xdr:row>
      <xdr:rowOff>130967</xdr:rowOff>
    </xdr:from>
    <xdr:to>
      <xdr:col>11</xdr:col>
      <xdr:colOff>1</xdr:colOff>
      <xdr:row>205</xdr:row>
      <xdr:rowOff>130967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082BAC-FE69-4F11-855D-679D21CFE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203</xdr:row>
      <xdr:rowOff>0</xdr:rowOff>
    </xdr:from>
    <xdr:to>
      <xdr:col>11</xdr:col>
      <xdr:colOff>0</xdr:colOff>
      <xdr:row>223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40C3C09-08C4-4ECF-A064-51745F4F1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171</xdr:row>
      <xdr:rowOff>0</xdr:rowOff>
    </xdr:from>
    <xdr:to>
      <xdr:col>5</xdr:col>
      <xdr:colOff>738186</xdr:colOff>
      <xdr:row>191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D978C3-4EEC-43A1-812D-AA4AFD6CE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28105</xdr:colOff>
      <xdr:row>59</xdr:row>
      <xdr:rowOff>113200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303A82-E765-43AD-8BCF-5DDC675D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21</xdr:col>
      <xdr:colOff>28105</xdr:colOff>
      <xdr:row>59</xdr:row>
      <xdr:rowOff>113200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2235A98-83CE-47A6-AD9B-1DD377B28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28</xdr:col>
      <xdr:colOff>28105</xdr:colOff>
      <xdr:row>59</xdr:row>
      <xdr:rowOff>113200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E9EE972-C5D3-48B3-91BD-4E7F972DF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28105</xdr:colOff>
      <xdr:row>59</xdr:row>
      <xdr:rowOff>113200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9348A26-9CC2-4A29-8586-FC09A8BC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04800"/>
          <a:ext cx="3761905" cy="88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28105</xdr:colOff>
      <xdr:row>59</xdr:row>
      <xdr:rowOff>113200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EEBA47-D31B-4EF4-8806-FE59A53BA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14</xdr:col>
      <xdr:colOff>28105</xdr:colOff>
      <xdr:row>59</xdr:row>
      <xdr:rowOff>113200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D8ABA7-2B7A-48B2-BD0D-483BE81E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380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21</xdr:col>
      <xdr:colOff>28105</xdr:colOff>
      <xdr:row>59</xdr:row>
      <xdr:rowOff>113200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F59420C-612B-45DD-8868-49F6F984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304800"/>
          <a:ext cx="3761905" cy="88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28</xdr:col>
      <xdr:colOff>28105</xdr:colOff>
      <xdr:row>59</xdr:row>
      <xdr:rowOff>113200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8D33AF9-DE14-4141-ACC0-EEE3C6E0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1400" y="304800"/>
          <a:ext cx="3761905" cy="8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21</xdr:col>
      <xdr:colOff>47155</xdr:colOff>
      <xdr:row>59</xdr:row>
      <xdr:rowOff>144511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57523D1-7DDD-46B4-A28E-DF2990F7DB72}"/>
            </a:ext>
          </a:extLst>
        </xdr:cNvPr>
        <xdr:cNvGrpSpPr/>
      </xdr:nvGrpSpPr>
      <xdr:grpSpPr>
        <a:xfrm>
          <a:off x="0" y="299357"/>
          <a:ext cx="11191405" cy="8676190"/>
          <a:chOff x="0" y="299357"/>
          <a:chExt cx="11191405" cy="867619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3FCD6EF-0D3D-4D77-9495-48335E1C65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99357"/>
            <a:ext cx="3761905" cy="8676190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2966DB8-F495-4BE4-B126-8D915CAF1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14750" y="299357"/>
            <a:ext cx="3761905" cy="8676190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3C625DE4-9512-4F7E-9F37-D64F199BF2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29500" y="299357"/>
            <a:ext cx="3761905" cy="867619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11</xdr:col>
      <xdr:colOff>0</xdr:colOff>
      <xdr:row>34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FD295C-5BCC-413D-AFB0-71AF8C465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428624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2555D4-82DD-4421-94F9-403073C2B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14</xdr:col>
      <xdr:colOff>428624</xdr:colOff>
      <xdr:row>28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F601BF-884B-46A2-95D5-5E4634F47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21</xdr:col>
      <xdr:colOff>428624</xdr:colOff>
      <xdr:row>28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553EB-4B0D-4788-816C-5B4A94FA4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428624</xdr:colOff>
      <xdr:row>15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C75C8-85B2-4AEC-8F6B-8B7C1AEBA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428624</xdr:colOff>
      <xdr:row>2</xdr:row>
      <xdr:rowOff>0</xdr:rowOff>
    </xdr:from>
    <xdr:to>
      <xdr:col>21</xdr:col>
      <xdr:colOff>428623</xdr:colOff>
      <xdr:row>15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AE199E-DBC3-4D23-BF2C-D65622946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428624</xdr:colOff>
      <xdr:row>2</xdr:row>
      <xdr:rowOff>0</xdr:rowOff>
    </xdr:from>
    <xdr:to>
      <xdr:col>28</xdr:col>
      <xdr:colOff>428623</xdr:colOff>
      <xdr:row>15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285257-FECB-49A8-8F4B-376148F6D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7</xdr:col>
      <xdr:colOff>428624</xdr:colOff>
      <xdr:row>15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4D2578-7EBD-4F6E-8A4C-F68FA6E16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15</xdr:row>
      <xdr:rowOff>0</xdr:rowOff>
    </xdr:from>
    <xdr:to>
      <xdr:col>28</xdr:col>
      <xdr:colOff>428624</xdr:colOff>
      <xdr:row>28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62AEA5-D9DF-4264-84E6-8A7236B53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7</xdr:col>
      <xdr:colOff>428624</xdr:colOff>
      <xdr:row>41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81A09-9F22-4ADB-8092-8D207F8E6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14</xdr:col>
      <xdr:colOff>428624</xdr:colOff>
      <xdr:row>41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22CF52-26D2-4538-A9AD-DA1F235E9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21</xdr:col>
      <xdr:colOff>428624</xdr:colOff>
      <xdr:row>41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61E799-A401-4595-BE6D-D61F74EC7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EB62-BFC7-4C7B-A636-B88E40F64616}">
  <dimension ref="A1:X285"/>
  <sheetViews>
    <sheetView tabSelected="1" zoomScaleNormal="100" workbookViewId="0">
      <pane ySplit="3" topLeftCell="A4" activePane="bottomLeft" state="frozen"/>
      <selection pane="bottomLeft" activeCell="K45" sqref="K45"/>
    </sheetView>
  </sheetViews>
  <sheetFormatPr defaultColWidth="10.83203125" defaultRowHeight="12"/>
  <cols>
    <col min="1" max="16384" width="10.83203125" style="5"/>
  </cols>
  <sheetData>
    <row r="1" spans="1:24">
      <c r="A1" s="5" t="s">
        <v>234</v>
      </c>
    </row>
    <row r="2" spans="1:24">
      <c r="N2" s="5" t="s">
        <v>513</v>
      </c>
      <c r="O2" s="22" t="s">
        <v>514</v>
      </c>
      <c r="P2" s="22" t="s">
        <v>515</v>
      </c>
      <c r="Q2" s="22" t="s">
        <v>516</v>
      </c>
      <c r="R2" s="22" t="s">
        <v>517</v>
      </c>
      <c r="S2" s="22" t="s">
        <v>518</v>
      </c>
      <c r="T2" s="22" t="s">
        <v>519</v>
      </c>
      <c r="U2" s="22" t="s">
        <v>520</v>
      </c>
      <c r="V2" s="22" t="s">
        <v>521</v>
      </c>
      <c r="W2" s="22" t="s">
        <v>522</v>
      </c>
      <c r="X2" s="22"/>
    </row>
    <row r="3" spans="1:24" s="23" customFormat="1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/>
      <c r="M3" s="8"/>
      <c r="N3" s="2" t="s">
        <v>242</v>
      </c>
      <c r="O3" s="2" t="s">
        <v>243</v>
      </c>
      <c r="P3" s="2" t="s">
        <v>244</v>
      </c>
      <c r="Q3" s="2" t="s">
        <v>245</v>
      </c>
      <c r="R3" s="2" t="s">
        <v>246</v>
      </c>
      <c r="S3" s="2" t="s">
        <v>247</v>
      </c>
      <c r="T3" s="2" t="s">
        <v>248</v>
      </c>
      <c r="U3" s="2" t="s">
        <v>249</v>
      </c>
      <c r="V3" s="2" t="s">
        <v>250</v>
      </c>
      <c r="W3" s="2" t="s">
        <v>241</v>
      </c>
      <c r="X3" s="8" t="s">
        <v>11</v>
      </c>
    </row>
    <row r="4" spans="1:24" ht="24">
      <c r="A4" s="5" t="s">
        <v>12</v>
      </c>
      <c r="B4" s="5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  <c r="M4" s="24" t="s">
        <v>23</v>
      </c>
      <c r="N4" s="7"/>
      <c r="O4" s="7"/>
      <c r="P4" s="7"/>
      <c r="Q4" s="7"/>
      <c r="R4" s="7"/>
      <c r="S4" s="7"/>
      <c r="T4" s="7"/>
      <c r="U4" s="7"/>
      <c r="V4" s="7"/>
      <c r="W4" s="7"/>
      <c r="X4" s="7" t="s">
        <v>24</v>
      </c>
    </row>
    <row r="5" spans="1:24">
      <c r="A5" s="5" t="s">
        <v>10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M5" s="24">
        <v>0.2</v>
      </c>
      <c r="N5" s="24">
        <v>0.2</v>
      </c>
      <c r="O5" s="24">
        <v>0.2</v>
      </c>
      <c r="P5" s="24">
        <v>0.2</v>
      </c>
      <c r="Q5" s="24">
        <v>0.2</v>
      </c>
      <c r="R5" s="24">
        <v>0.2</v>
      </c>
      <c r="S5" s="24">
        <v>0.2</v>
      </c>
      <c r="T5" s="24">
        <v>0.2</v>
      </c>
      <c r="U5" s="24">
        <v>0.2</v>
      </c>
      <c r="V5" s="24">
        <v>0.2</v>
      </c>
      <c r="W5" s="24">
        <v>0.2</v>
      </c>
      <c r="X5" s="24">
        <v>1</v>
      </c>
    </row>
    <row r="6" spans="1:24">
      <c r="A6" s="5" t="s">
        <v>158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M6" s="24">
        <v>10</v>
      </c>
      <c r="N6" s="24">
        <v>10</v>
      </c>
      <c r="O6" s="24">
        <v>10</v>
      </c>
      <c r="P6" s="24">
        <v>10</v>
      </c>
      <c r="Q6" s="24">
        <v>10</v>
      </c>
      <c r="R6" s="24">
        <v>10</v>
      </c>
      <c r="S6" s="24">
        <v>10</v>
      </c>
      <c r="T6" s="24">
        <v>10</v>
      </c>
      <c r="U6" s="24">
        <v>10</v>
      </c>
      <c r="V6" s="24">
        <v>10</v>
      </c>
      <c r="W6" s="24">
        <v>10</v>
      </c>
      <c r="X6" s="24">
        <v>1</v>
      </c>
    </row>
    <row r="7" spans="1:24">
      <c r="A7" s="5" t="s">
        <v>159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M7" s="24">
        <v>0.5</v>
      </c>
      <c r="N7" s="24">
        <v>0.5</v>
      </c>
      <c r="O7" s="24">
        <v>0.5</v>
      </c>
      <c r="P7" s="24">
        <v>0.5</v>
      </c>
      <c r="Q7" s="24">
        <v>0.5</v>
      </c>
      <c r="R7" s="24">
        <v>0.5</v>
      </c>
      <c r="S7" s="24">
        <v>0.5</v>
      </c>
      <c r="T7" s="24">
        <v>0.5</v>
      </c>
      <c r="U7" s="24">
        <v>0.5</v>
      </c>
      <c r="V7" s="24">
        <v>0.5</v>
      </c>
      <c r="W7" s="24">
        <v>0.5</v>
      </c>
      <c r="X7" s="24">
        <v>1</v>
      </c>
    </row>
    <row r="8" spans="1:24">
      <c r="A8" s="5" t="s">
        <v>160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W8" s="24">
        <v>1</v>
      </c>
      <c r="X8" s="24">
        <v>1</v>
      </c>
    </row>
    <row r="9" spans="1:24">
      <c r="A9" s="5" t="s">
        <v>229</v>
      </c>
      <c r="B9" s="5">
        <v>0.15</v>
      </c>
      <c r="C9" s="5">
        <v>0.15</v>
      </c>
      <c r="D9" s="5">
        <v>0.15</v>
      </c>
      <c r="E9" s="5">
        <v>0.15</v>
      </c>
      <c r="F9" s="5">
        <v>0.15</v>
      </c>
      <c r="G9" s="5">
        <v>0.15</v>
      </c>
      <c r="H9" s="5">
        <v>0.15</v>
      </c>
      <c r="I9" s="5">
        <v>0.15</v>
      </c>
      <c r="J9" s="5">
        <v>0.15</v>
      </c>
      <c r="K9" s="5">
        <v>0.15</v>
      </c>
      <c r="M9" s="24">
        <v>0.15</v>
      </c>
      <c r="N9" s="24">
        <v>0.3</v>
      </c>
      <c r="O9" s="24">
        <v>0.3</v>
      </c>
      <c r="P9" s="24">
        <v>0.3</v>
      </c>
      <c r="Q9" s="24">
        <v>0.3</v>
      </c>
      <c r="R9" s="24">
        <v>0.3</v>
      </c>
      <c r="S9" s="24">
        <v>0.3</v>
      </c>
      <c r="T9" s="24">
        <v>0.3</v>
      </c>
      <c r="U9" s="24">
        <v>0.3</v>
      </c>
      <c r="V9" s="24">
        <v>0.3</v>
      </c>
      <c r="W9" s="24">
        <v>0.3</v>
      </c>
      <c r="X9" s="24">
        <v>0.15</v>
      </c>
    </row>
    <row r="10" spans="1:24">
      <c r="A10" s="25" t="s">
        <v>25</v>
      </c>
      <c r="B10" s="25" t="s">
        <v>161</v>
      </c>
      <c r="C10" s="25" t="s">
        <v>161</v>
      </c>
      <c r="D10" s="25" t="s">
        <v>161</v>
      </c>
      <c r="E10" s="25" t="s">
        <v>161</v>
      </c>
      <c r="F10" s="25" t="s">
        <v>161</v>
      </c>
      <c r="G10" s="25" t="s">
        <v>161</v>
      </c>
      <c r="H10" s="25" t="s">
        <v>161</v>
      </c>
      <c r="I10" s="25" t="s">
        <v>161</v>
      </c>
      <c r="J10" s="25" t="s">
        <v>161</v>
      </c>
      <c r="K10" s="25" t="s">
        <v>226</v>
      </c>
      <c r="L10" s="25"/>
      <c r="M10" s="26" t="s">
        <v>227</v>
      </c>
      <c r="N10" s="26" t="s">
        <v>227</v>
      </c>
      <c r="O10" s="26" t="s">
        <v>227</v>
      </c>
      <c r="P10" s="26" t="s">
        <v>227</v>
      </c>
      <c r="Q10" s="26" t="s">
        <v>227</v>
      </c>
      <c r="R10" s="26" t="s">
        <v>227</v>
      </c>
      <c r="S10" s="26" t="s">
        <v>227</v>
      </c>
      <c r="T10" s="26" t="s">
        <v>227</v>
      </c>
      <c r="U10" s="26" t="s">
        <v>227</v>
      </c>
      <c r="V10" s="26" t="s">
        <v>227</v>
      </c>
      <c r="W10" s="26" t="s">
        <v>227</v>
      </c>
      <c r="X10" s="26" t="s">
        <v>228</v>
      </c>
    </row>
    <row r="11" spans="1:24">
      <c r="A11" s="5" t="s">
        <v>26</v>
      </c>
      <c r="B11" s="5">
        <f t="shared" ref="B11:B35" si="0">IF(B46=0,0,ROUNDUP(B46,0-INT(LOG(B46))))</f>
        <v>0.05</v>
      </c>
      <c r="C11" s="5">
        <f t="shared" ref="C11:K26" si="1">IF(C46&lt;$B11,0,ROUND(C46,1-INT(LOG(C46))))</f>
        <v>0</v>
      </c>
      <c r="D11" s="5">
        <f t="shared" si="1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M11" s="5">
        <f>ROUNDUP(M46,0-INT(LOG(M46)))</f>
        <v>5</v>
      </c>
      <c r="N11" s="5">
        <f t="shared" ref="N11:W26" si="2">IF(N46&lt;$M11,0,ROUND(N46,1-INT(LOG(N46))))</f>
        <v>0</v>
      </c>
      <c r="O11" s="5">
        <f t="shared" si="2"/>
        <v>0</v>
      </c>
      <c r="P11" s="5">
        <f t="shared" si="2"/>
        <v>0</v>
      </c>
      <c r="Q11" s="5">
        <f t="shared" si="2"/>
        <v>0</v>
      </c>
      <c r="R11" s="5">
        <f t="shared" si="2"/>
        <v>0</v>
      </c>
      <c r="S11" s="5">
        <f t="shared" si="2"/>
        <v>0</v>
      </c>
      <c r="T11" s="5">
        <f t="shared" si="2"/>
        <v>0</v>
      </c>
      <c r="U11" s="5">
        <f t="shared" si="2"/>
        <v>0</v>
      </c>
      <c r="V11" s="5">
        <f t="shared" si="2"/>
        <v>0</v>
      </c>
      <c r="W11" s="5">
        <f t="shared" si="2"/>
        <v>0</v>
      </c>
      <c r="X11" s="5">
        <f t="shared" ref="X11:X35" si="3">IF(X46&lt;$B11,0,ROUND(X46,1-INT(LOG(X46))))</f>
        <v>0</v>
      </c>
    </row>
    <row r="12" spans="1:24">
      <c r="A12" s="5" t="s">
        <v>27</v>
      </c>
      <c r="B12" s="5">
        <f t="shared" si="0"/>
        <v>0.02</v>
      </c>
      <c r="C12" s="5">
        <f t="shared" si="1"/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M12" s="5">
        <f t="shared" ref="M12:M35" si="4">ROUNDUP(M47,0-INT(LOG(M47)))</f>
        <v>2</v>
      </c>
      <c r="N12" s="5">
        <f t="shared" si="2"/>
        <v>0</v>
      </c>
      <c r="O12" s="5">
        <f t="shared" si="2"/>
        <v>0</v>
      </c>
      <c r="P12" s="5">
        <f t="shared" si="2"/>
        <v>0</v>
      </c>
      <c r="Q12" s="5">
        <f t="shared" si="2"/>
        <v>0</v>
      </c>
      <c r="R12" s="5">
        <f t="shared" si="2"/>
        <v>0</v>
      </c>
      <c r="S12" s="5">
        <f t="shared" si="2"/>
        <v>0</v>
      </c>
      <c r="T12" s="5">
        <f t="shared" si="2"/>
        <v>0</v>
      </c>
      <c r="U12" s="5">
        <f t="shared" si="2"/>
        <v>0</v>
      </c>
      <c r="V12" s="5">
        <f t="shared" si="2"/>
        <v>0</v>
      </c>
      <c r="W12" s="5">
        <f t="shared" si="2"/>
        <v>0</v>
      </c>
      <c r="X12" s="5">
        <f t="shared" si="3"/>
        <v>0</v>
      </c>
    </row>
    <row r="13" spans="1:24">
      <c r="A13" s="5" t="s">
        <v>28</v>
      </c>
      <c r="B13" s="5">
        <f t="shared" si="0"/>
        <v>0.02</v>
      </c>
      <c r="C13" s="5">
        <f t="shared" si="1"/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M13" s="5">
        <f t="shared" si="4"/>
        <v>2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5">
        <f t="shared" si="2"/>
        <v>0</v>
      </c>
      <c r="R13" s="5">
        <f t="shared" si="2"/>
        <v>0</v>
      </c>
      <c r="S13" s="5">
        <f t="shared" si="2"/>
        <v>0</v>
      </c>
      <c r="T13" s="5">
        <f t="shared" si="2"/>
        <v>0</v>
      </c>
      <c r="U13" s="5">
        <f t="shared" si="2"/>
        <v>0</v>
      </c>
      <c r="V13" s="5">
        <f t="shared" si="2"/>
        <v>0</v>
      </c>
      <c r="W13" s="5">
        <f t="shared" si="2"/>
        <v>0</v>
      </c>
      <c r="X13" s="5">
        <f t="shared" si="3"/>
        <v>0</v>
      </c>
    </row>
    <row r="14" spans="1:24">
      <c r="A14" s="5" t="s">
        <v>29</v>
      </c>
      <c r="B14" s="5">
        <f t="shared" si="0"/>
        <v>5.0000000000000001E-3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M14" s="5">
        <f t="shared" si="4"/>
        <v>0.5</v>
      </c>
      <c r="N14" s="5">
        <f t="shared" si="2"/>
        <v>0</v>
      </c>
      <c r="O14" s="5">
        <f t="shared" si="2"/>
        <v>0</v>
      </c>
      <c r="P14" s="5">
        <f t="shared" si="2"/>
        <v>0</v>
      </c>
      <c r="Q14" s="5">
        <f t="shared" si="2"/>
        <v>0</v>
      </c>
      <c r="R14" s="5">
        <f t="shared" si="2"/>
        <v>0</v>
      </c>
      <c r="S14" s="5">
        <f t="shared" si="2"/>
        <v>0</v>
      </c>
      <c r="T14" s="5">
        <f t="shared" si="2"/>
        <v>0</v>
      </c>
      <c r="U14" s="5">
        <f t="shared" si="2"/>
        <v>0</v>
      </c>
      <c r="V14" s="5">
        <f t="shared" si="2"/>
        <v>0</v>
      </c>
      <c r="W14" s="5">
        <f t="shared" si="2"/>
        <v>0</v>
      </c>
      <c r="X14" s="5">
        <f t="shared" si="3"/>
        <v>0</v>
      </c>
    </row>
    <row r="15" spans="1:24">
      <c r="A15" s="25" t="s">
        <v>30</v>
      </c>
      <c r="B15" s="25">
        <f t="shared" si="0"/>
        <v>2E-3</v>
      </c>
      <c r="C15" s="25">
        <f t="shared" si="1"/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/>
      <c r="M15" s="25">
        <f t="shared" si="4"/>
        <v>0.2</v>
      </c>
      <c r="N15" s="25">
        <f t="shared" si="2"/>
        <v>0</v>
      </c>
      <c r="O15" s="25">
        <f t="shared" si="2"/>
        <v>0</v>
      </c>
      <c r="P15" s="25">
        <f t="shared" si="2"/>
        <v>0</v>
      </c>
      <c r="Q15" s="25">
        <f t="shared" si="2"/>
        <v>0</v>
      </c>
      <c r="R15" s="25">
        <f t="shared" si="2"/>
        <v>0</v>
      </c>
      <c r="S15" s="25">
        <f t="shared" si="2"/>
        <v>0</v>
      </c>
      <c r="T15" s="25">
        <f t="shared" si="2"/>
        <v>0</v>
      </c>
      <c r="U15" s="25">
        <f t="shared" si="2"/>
        <v>0</v>
      </c>
      <c r="V15" s="25">
        <f t="shared" si="2"/>
        <v>0</v>
      </c>
      <c r="W15" s="25">
        <f t="shared" si="2"/>
        <v>0</v>
      </c>
      <c r="X15" s="25">
        <f t="shared" si="3"/>
        <v>0</v>
      </c>
    </row>
    <row r="16" spans="1:24">
      <c r="A16" s="5" t="s">
        <v>31</v>
      </c>
      <c r="B16" s="5">
        <f t="shared" si="0"/>
        <v>0.02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M16" s="5">
        <f t="shared" si="4"/>
        <v>2</v>
      </c>
      <c r="N16" s="5">
        <f t="shared" si="2"/>
        <v>0</v>
      </c>
      <c r="O16" s="5">
        <f t="shared" si="2"/>
        <v>0</v>
      </c>
      <c r="P16" s="5">
        <f t="shared" si="2"/>
        <v>0</v>
      </c>
      <c r="Q16" s="5">
        <f t="shared" si="2"/>
        <v>0</v>
      </c>
      <c r="R16" s="5">
        <f t="shared" si="2"/>
        <v>0</v>
      </c>
      <c r="S16" s="5">
        <f t="shared" si="2"/>
        <v>0</v>
      </c>
      <c r="T16" s="5">
        <f t="shared" si="2"/>
        <v>0</v>
      </c>
      <c r="U16" s="5">
        <f t="shared" si="2"/>
        <v>0</v>
      </c>
      <c r="V16" s="5">
        <f t="shared" si="2"/>
        <v>0</v>
      </c>
      <c r="W16" s="5">
        <f t="shared" si="2"/>
        <v>0</v>
      </c>
      <c r="X16" s="5">
        <f t="shared" si="3"/>
        <v>0</v>
      </c>
    </row>
    <row r="17" spans="1:24">
      <c r="A17" s="5" t="s">
        <v>32</v>
      </c>
      <c r="B17" s="5">
        <f t="shared" si="0"/>
        <v>5.0000000000000001E-3</v>
      </c>
      <c r="C17" s="5">
        <f t="shared" si="1"/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I17" s="5">
        <f t="shared" si="1"/>
        <v>0</v>
      </c>
      <c r="J17" s="5">
        <f t="shared" si="1"/>
        <v>0</v>
      </c>
      <c r="K17" s="5">
        <f t="shared" si="1"/>
        <v>0</v>
      </c>
      <c r="M17" s="5">
        <f t="shared" si="4"/>
        <v>0.5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5">
        <f t="shared" si="2"/>
        <v>0</v>
      </c>
      <c r="V17" s="5">
        <f t="shared" si="2"/>
        <v>0</v>
      </c>
      <c r="W17" s="5">
        <f t="shared" si="2"/>
        <v>0</v>
      </c>
      <c r="X17" s="5">
        <f t="shared" si="3"/>
        <v>0</v>
      </c>
    </row>
    <row r="18" spans="1:24">
      <c r="A18" s="5" t="s">
        <v>33</v>
      </c>
      <c r="B18" s="5">
        <f t="shared" si="0"/>
        <v>2E-3</v>
      </c>
      <c r="C18" s="5">
        <f t="shared" si="1"/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M18" s="5">
        <f t="shared" si="4"/>
        <v>0.2</v>
      </c>
      <c r="N18" s="5">
        <f t="shared" si="2"/>
        <v>0</v>
      </c>
      <c r="O18" s="5">
        <f t="shared" si="2"/>
        <v>0</v>
      </c>
      <c r="P18" s="5">
        <f t="shared" si="2"/>
        <v>0</v>
      </c>
      <c r="Q18" s="5">
        <f t="shared" si="2"/>
        <v>0</v>
      </c>
      <c r="R18" s="5">
        <f t="shared" si="2"/>
        <v>0</v>
      </c>
      <c r="S18" s="5">
        <f t="shared" si="2"/>
        <v>0</v>
      </c>
      <c r="T18" s="5">
        <f t="shared" si="2"/>
        <v>0</v>
      </c>
      <c r="U18" s="5">
        <f t="shared" si="2"/>
        <v>0</v>
      </c>
      <c r="V18" s="5">
        <f t="shared" si="2"/>
        <v>0</v>
      </c>
      <c r="W18" s="5">
        <f t="shared" si="2"/>
        <v>0</v>
      </c>
      <c r="X18" s="5">
        <f t="shared" si="3"/>
        <v>0</v>
      </c>
    </row>
    <row r="19" spans="1:24">
      <c r="A19" s="5" t="s">
        <v>34</v>
      </c>
      <c r="B19" s="5">
        <f t="shared" si="0"/>
        <v>2E-3</v>
      </c>
      <c r="C19" s="5">
        <f t="shared" si="1"/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M19" s="5">
        <f t="shared" si="4"/>
        <v>0.2</v>
      </c>
      <c r="N19" s="5">
        <f t="shared" si="2"/>
        <v>0</v>
      </c>
      <c r="O19" s="5">
        <f t="shared" si="2"/>
        <v>0</v>
      </c>
      <c r="P19" s="5">
        <f t="shared" si="2"/>
        <v>0</v>
      </c>
      <c r="Q19" s="5">
        <f t="shared" si="2"/>
        <v>0</v>
      </c>
      <c r="R19" s="5">
        <f t="shared" si="2"/>
        <v>0</v>
      </c>
      <c r="S19" s="5">
        <f t="shared" si="2"/>
        <v>0</v>
      </c>
      <c r="T19" s="5">
        <f t="shared" si="2"/>
        <v>0</v>
      </c>
      <c r="U19" s="5">
        <f t="shared" si="2"/>
        <v>0</v>
      </c>
      <c r="V19" s="5">
        <f t="shared" si="2"/>
        <v>0</v>
      </c>
      <c r="W19" s="5">
        <f t="shared" si="2"/>
        <v>0</v>
      </c>
      <c r="X19" s="5">
        <f t="shared" si="3"/>
        <v>0</v>
      </c>
    </row>
    <row r="20" spans="1:24">
      <c r="A20" s="5" t="s">
        <v>35</v>
      </c>
      <c r="B20" s="5">
        <f t="shared" si="0"/>
        <v>2E-3</v>
      </c>
      <c r="C20" s="5">
        <f t="shared" si="1"/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M20" s="5">
        <f t="shared" si="4"/>
        <v>0.2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  <c r="W20" s="5">
        <f t="shared" si="2"/>
        <v>0</v>
      </c>
      <c r="X20" s="5">
        <f t="shared" si="3"/>
        <v>0</v>
      </c>
    </row>
    <row r="21" spans="1:24">
      <c r="A21" s="25" t="s">
        <v>36</v>
      </c>
      <c r="B21" s="25">
        <f t="shared" si="0"/>
        <v>2E-3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/>
      <c r="M21" s="25">
        <f t="shared" si="4"/>
        <v>0.2</v>
      </c>
      <c r="N21" s="25">
        <f t="shared" si="2"/>
        <v>0</v>
      </c>
      <c r="O21" s="25">
        <f t="shared" si="2"/>
        <v>0</v>
      </c>
      <c r="P21" s="25">
        <f t="shared" si="2"/>
        <v>0</v>
      </c>
      <c r="Q21" s="25">
        <f t="shared" si="2"/>
        <v>0</v>
      </c>
      <c r="R21" s="25">
        <f t="shared" si="2"/>
        <v>0</v>
      </c>
      <c r="S21" s="25">
        <f t="shared" si="2"/>
        <v>0</v>
      </c>
      <c r="T21" s="25">
        <f t="shared" si="2"/>
        <v>0</v>
      </c>
      <c r="U21" s="25">
        <f t="shared" si="2"/>
        <v>0</v>
      </c>
      <c r="V21" s="25">
        <f t="shared" si="2"/>
        <v>0</v>
      </c>
      <c r="W21" s="25">
        <f t="shared" si="2"/>
        <v>0</v>
      </c>
      <c r="X21" s="25">
        <f t="shared" si="3"/>
        <v>0</v>
      </c>
    </row>
    <row r="22" spans="1:24">
      <c r="A22" s="5" t="s">
        <v>37</v>
      </c>
      <c r="B22" s="5">
        <f t="shared" si="0"/>
        <v>0.01</v>
      </c>
      <c r="C22" s="5">
        <f t="shared" si="1"/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M22" s="5">
        <f t="shared" si="4"/>
        <v>1</v>
      </c>
      <c r="N22" s="5">
        <f t="shared" si="2"/>
        <v>0</v>
      </c>
      <c r="O22" s="5">
        <f t="shared" si="2"/>
        <v>0</v>
      </c>
      <c r="P22" s="5">
        <f t="shared" si="2"/>
        <v>0</v>
      </c>
      <c r="Q22" s="5">
        <f t="shared" si="2"/>
        <v>0</v>
      </c>
      <c r="R22" s="5">
        <f t="shared" si="2"/>
        <v>0</v>
      </c>
      <c r="S22" s="5">
        <f t="shared" si="2"/>
        <v>0</v>
      </c>
      <c r="T22" s="5">
        <f t="shared" si="2"/>
        <v>0</v>
      </c>
      <c r="U22" s="5">
        <f t="shared" si="2"/>
        <v>0</v>
      </c>
      <c r="V22" s="5">
        <f t="shared" si="2"/>
        <v>0</v>
      </c>
      <c r="W22" s="5">
        <f t="shared" si="2"/>
        <v>0</v>
      </c>
      <c r="X22" s="5">
        <f t="shared" si="3"/>
        <v>0</v>
      </c>
    </row>
    <row r="23" spans="1:24">
      <c r="A23" s="5" t="s">
        <v>38</v>
      </c>
      <c r="B23" s="5">
        <f t="shared" si="0"/>
        <v>5.0000000000000001E-3</v>
      </c>
      <c r="C23" s="5">
        <f t="shared" si="1"/>
        <v>0</v>
      </c>
      <c r="D23" s="5">
        <f t="shared" si="1"/>
        <v>0</v>
      </c>
      <c r="E23" s="5">
        <f t="shared" si="1"/>
        <v>0</v>
      </c>
      <c r="F23" s="5">
        <f t="shared" si="1"/>
        <v>0</v>
      </c>
      <c r="G23" s="5">
        <f t="shared" si="1"/>
        <v>0</v>
      </c>
      <c r="H23" s="5">
        <f t="shared" si="1"/>
        <v>0</v>
      </c>
      <c r="I23" s="5">
        <f t="shared" si="1"/>
        <v>0</v>
      </c>
      <c r="J23" s="5">
        <f t="shared" si="1"/>
        <v>0</v>
      </c>
      <c r="K23" s="5">
        <f t="shared" si="1"/>
        <v>0</v>
      </c>
      <c r="M23" s="5">
        <f t="shared" si="4"/>
        <v>0.5</v>
      </c>
      <c r="N23" s="5">
        <f t="shared" si="2"/>
        <v>0</v>
      </c>
      <c r="O23" s="5">
        <f t="shared" si="2"/>
        <v>0</v>
      </c>
      <c r="P23" s="5">
        <f t="shared" si="2"/>
        <v>0</v>
      </c>
      <c r="Q23" s="5">
        <f t="shared" si="2"/>
        <v>0</v>
      </c>
      <c r="R23" s="5">
        <f t="shared" si="2"/>
        <v>0</v>
      </c>
      <c r="S23" s="5">
        <f t="shared" si="2"/>
        <v>0</v>
      </c>
      <c r="T23" s="5">
        <f t="shared" si="2"/>
        <v>0</v>
      </c>
      <c r="U23" s="5">
        <f t="shared" si="2"/>
        <v>0</v>
      </c>
      <c r="V23" s="5">
        <f t="shared" si="2"/>
        <v>0</v>
      </c>
      <c r="W23" s="5">
        <f t="shared" si="2"/>
        <v>0</v>
      </c>
      <c r="X23" s="5">
        <f t="shared" si="3"/>
        <v>0</v>
      </c>
    </row>
    <row r="24" spans="1:24">
      <c r="A24" s="5" t="s">
        <v>39</v>
      </c>
      <c r="B24" s="5">
        <f t="shared" si="0"/>
        <v>2E-3</v>
      </c>
      <c r="C24" s="5">
        <f t="shared" si="1"/>
        <v>0</v>
      </c>
      <c r="D24" s="5">
        <f t="shared" si="1"/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M24" s="5">
        <f t="shared" si="4"/>
        <v>0.2</v>
      </c>
      <c r="N24" s="5">
        <f t="shared" si="2"/>
        <v>0</v>
      </c>
      <c r="O24" s="5">
        <f t="shared" si="2"/>
        <v>0</v>
      </c>
      <c r="P24" s="5">
        <f t="shared" si="2"/>
        <v>0</v>
      </c>
      <c r="Q24" s="5">
        <f t="shared" si="2"/>
        <v>0</v>
      </c>
      <c r="R24" s="5">
        <f t="shared" si="2"/>
        <v>0</v>
      </c>
      <c r="S24" s="5">
        <f t="shared" si="2"/>
        <v>0</v>
      </c>
      <c r="T24" s="5">
        <f t="shared" si="2"/>
        <v>0</v>
      </c>
      <c r="U24" s="5">
        <f t="shared" si="2"/>
        <v>0</v>
      </c>
      <c r="V24" s="5">
        <f t="shared" si="2"/>
        <v>0</v>
      </c>
      <c r="W24" s="5">
        <f t="shared" si="2"/>
        <v>0</v>
      </c>
      <c r="X24" s="5">
        <f t="shared" si="3"/>
        <v>0</v>
      </c>
    </row>
    <row r="25" spans="1:24">
      <c r="A25" s="5" t="s">
        <v>40</v>
      </c>
      <c r="B25" s="5">
        <f t="shared" si="0"/>
        <v>2E-3</v>
      </c>
      <c r="C25" s="5">
        <f t="shared" si="1"/>
        <v>0</v>
      </c>
      <c r="D25" s="5">
        <f t="shared" si="1"/>
        <v>0</v>
      </c>
      <c r="E25" s="5">
        <f t="shared" si="1"/>
        <v>0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M25" s="5">
        <f t="shared" si="4"/>
        <v>0.2</v>
      </c>
      <c r="N25" s="5">
        <f t="shared" si="2"/>
        <v>0</v>
      </c>
      <c r="O25" s="5">
        <f t="shared" si="2"/>
        <v>0</v>
      </c>
      <c r="P25" s="5">
        <f t="shared" si="2"/>
        <v>0</v>
      </c>
      <c r="Q25" s="5">
        <f t="shared" si="2"/>
        <v>0</v>
      </c>
      <c r="R25" s="5">
        <f t="shared" si="2"/>
        <v>0</v>
      </c>
      <c r="S25" s="5">
        <f t="shared" si="2"/>
        <v>0</v>
      </c>
      <c r="T25" s="5">
        <f t="shared" si="2"/>
        <v>0</v>
      </c>
      <c r="U25" s="5">
        <f t="shared" si="2"/>
        <v>0</v>
      </c>
      <c r="V25" s="5">
        <f t="shared" si="2"/>
        <v>0</v>
      </c>
      <c r="W25" s="5">
        <f t="shared" si="2"/>
        <v>0</v>
      </c>
      <c r="X25" s="5">
        <f t="shared" si="3"/>
        <v>0</v>
      </c>
    </row>
    <row r="26" spans="1:24">
      <c r="A26" s="5" t="s">
        <v>41</v>
      </c>
      <c r="B26" s="5">
        <f t="shared" si="0"/>
        <v>2E-3</v>
      </c>
      <c r="C26" s="5">
        <f t="shared" si="1"/>
        <v>0</v>
      </c>
      <c r="D26" s="5">
        <f t="shared" si="1"/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M26" s="5">
        <f t="shared" si="4"/>
        <v>0.2</v>
      </c>
      <c r="N26" s="5">
        <f t="shared" si="2"/>
        <v>0</v>
      </c>
      <c r="O26" s="5">
        <f t="shared" si="2"/>
        <v>0</v>
      </c>
      <c r="P26" s="5">
        <f t="shared" si="2"/>
        <v>0</v>
      </c>
      <c r="Q26" s="5">
        <f t="shared" si="2"/>
        <v>0</v>
      </c>
      <c r="R26" s="5">
        <f t="shared" si="2"/>
        <v>0</v>
      </c>
      <c r="S26" s="5">
        <f t="shared" si="2"/>
        <v>0</v>
      </c>
      <c r="T26" s="5">
        <f t="shared" si="2"/>
        <v>0</v>
      </c>
      <c r="U26" s="5">
        <f t="shared" si="2"/>
        <v>0</v>
      </c>
      <c r="V26" s="5">
        <f t="shared" si="2"/>
        <v>0</v>
      </c>
      <c r="W26" s="5">
        <f t="shared" si="2"/>
        <v>0</v>
      </c>
      <c r="X26" s="5">
        <f t="shared" si="3"/>
        <v>0</v>
      </c>
    </row>
    <row r="27" spans="1:24">
      <c r="A27" s="5" t="s">
        <v>42</v>
      </c>
      <c r="B27" s="5">
        <f t="shared" si="0"/>
        <v>2E-3</v>
      </c>
      <c r="C27" s="5">
        <f t="shared" ref="C27:K35" si="5">IF(C62&lt;$B27,0,ROUND(C62,1-INT(LOG(C62))))</f>
        <v>0</v>
      </c>
      <c r="D27" s="5">
        <f t="shared" si="5"/>
        <v>0</v>
      </c>
      <c r="E27" s="5">
        <f t="shared" si="5"/>
        <v>0</v>
      </c>
      <c r="F27" s="5">
        <f t="shared" si="5"/>
        <v>0</v>
      </c>
      <c r="G27" s="5">
        <f t="shared" si="5"/>
        <v>0</v>
      </c>
      <c r="H27" s="5">
        <f t="shared" si="5"/>
        <v>0</v>
      </c>
      <c r="I27" s="5">
        <f t="shared" si="5"/>
        <v>0</v>
      </c>
      <c r="J27" s="5">
        <f t="shared" si="5"/>
        <v>0</v>
      </c>
      <c r="K27" s="5">
        <f t="shared" si="5"/>
        <v>0</v>
      </c>
      <c r="M27" s="5">
        <f t="shared" si="4"/>
        <v>0.2</v>
      </c>
      <c r="N27" s="5">
        <f t="shared" ref="N27:W35" si="6">IF(N62&lt;$M27,0,ROUND(N62,1-INT(LOG(N62))))</f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>
        <f t="shared" si="6"/>
        <v>0</v>
      </c>
      <c r="X27" s="5">
        <f t="shared" si="3"/>
        <v>0</v>
      </c>
    </row>
    <row r="28" spans="1:24">
      <c r="A28" s="25" t="s">
        <v>43</v>
      </c>
      <c r="B28" s="25">
        <f t="shared" si="0"/>
        <v>2E-3</v>
      </c>
      <c r="C28" s="25">
        <f t="shared" si="5"/>
        <v>0</v>
      </c>
      <c r="D28" s="25">
        <f t="shared" si="5"/>
        <v>0</v>
      </c>
      <c r="E28" s="25">
        <f t="shared" si="5"/>
        <v>0</v>
      </c>
      <c r="F28" s="25">
        <f t="shared" si="5"/>
        <v>0</v>
      </c>
      <c r="G28" s="25">
        <f t="shared" si="5"/>
        <v>0</v>
      </c>
      <c r="H28" s="25">
        <f t="shared" si="5"/>
        <v>0</v>
      </c>
      <c r="I28" s="25">
        <f t="shared" si="5"/>
        <v>0</v>
      </c>
      <c r="J28" s="25">
        <f t="shared" si="5"/>
        <v>0</v>
      </c>
      <c r="K28" s="25">
        <f t="shared" si="5"/>
        <v>0</v>
      </c>
      <c r="L28" s="25"/>
      <c r="M28" s="25">
        <f t="shared" si="4"/>
        <v>0.2</v>
      </c>
      <c r="N28" s="25">
        <f t="shared" si="6"/>
        <v>0</v>
      </c>
      <c r="O28" s="25">
        <f t="shared" si="6"/>
        <v>0</v>
      </c>
      <c r="P28" s="25">
        <f t="shared" si="6"/>
        <v>0</v>
      </c>
      <c r="Q28" s="25">
        <f t="shared" si="6"/>
        <v>0</v>
      </c>
      <c r="R28" s="25">
        <f t="shared" si="6"/>
        <v>0</v>
      </c>
      <c r="S28" s="25">
        <f t="shared" si="6"/>
        <v>0</v>
      </c>
      <c r="T28" s="25">
        <f t="shared" si="6"/>
        <v>0</v>
      </c>
      <c r="U28" s="25">
        <f t="shared" si="6"/>
        <v>0</v>
      </c>
      <c r="V28" s="25">
        <f t="shared" si="6"/>
        <v>0</v>
      </c>
      <c r="W28" s="25">
        <f t="shared" si="6"/>
        <v>0</v>
      </c>
      <c r="X28" s="25">
        <f t="shared" si="3"/>
        <v>0</v>
      </c>
    </row>
    <row r="29" spans="1:24">
      <c r="A29" s="5" t="s">
        <v>44</v>
      </c>
      <c r="B29" s="5">
        <f t="shared" si="0"/>
        <v>5.0000000000000001E-3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5">
        <f t="shared" si="5"/>
        <v>0</v>
      </c>
      <c r="G29" s="5">
        <f t="shared" si="5"/>
        <v>0</v>
      </c>
      <c r="H29" s="5">
        <f t="shared" si="5"/>
        <v>0</v>
      </c>
      <c r="I29" s="5">
        <f t="shared" si="5"/>
        <v>0</v>
      </c>
      <c r="J29" s="5">
        <f t="shared" si="5"/>
        <v>0</v>
      </c>
      <c r="K29" s="5">
        <f t="shared" si="5"/>
        <v>0</v>
      </c>
      <c r="M29" s="5">
        <f t="shared" si="4"/>
        <v>0.5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5">
        <f t="shared" si="6"/>
        <v>0</v>
      </c>
      <c r="V29" s="5">
        <f t="shared" si="6"/>
        <v>0</v>
      </c>
      <c r="W29" s="5">
        <f t="shared" si="6"/>
        <v>0</v>
      </c>
      <c r="X29" s="5">
        <f t="shared" si="3"/>
        <v>0</v>
      </c>
    </row>
    <row r="30" spans="1:24">
      <c r="A30" s="5" t="s">
        <v>45</v>
      </c>
      <c r="B30" s="5">
        <f t="shared" si="0"/>
        <v>2E-3</v>
      </c>
      <c r="C30" s="5">
        <f t="shared" si="5"/>
        <v>0</v>
      </c>
      <c r="D30" s="5">
        <f t="shared" si="5"/>
        <v>0</v>
      </c>
      <c r="E30" s="5">
        <f t="shared" si="5"/>
        <v>0</v>
      </c>
      <c r="F30" s="5">
        <f t="shared" si="5"/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M30" s="5">
        <f t="shared" si="4"/>
        <v>0.2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>
        <f t="shared" si="6"/>
        <v>0</v>
      </c>
      <c r="X30" s="5">
        <f t="shared" si="3"/>
        <v>0</v>
      </c>
    </row>
    <row r="31" spans="1:24">
      <c r="A31" s="5" t="s">
        <v>46</v>
      </c>
      <c r="B31" s="5">
        <f t="shared" si="0"/>
        <v>2E-3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5">
        <f t="shared" si="5"/>
        <v>0</v>
      </c>
      <c r="K31" s="5">
        <f t="shared" si="5"/>
        <v>0</v>
      </c>
      <c r="M31" s="5">
        <f t="shared" si="4"/>
        <v>0.2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5">
        <f t="shared" si="6"/>
        <v>0</v>
      </c>
      <c r="V31" s="5">
        <f t="shared" si="6"/>
        <v>0</v>
      </c>
      <c r="W31" s="5">
        <f t="shared" si="6"/>
        <v>0</v>
      </c>
      <c r="X31" s="5">
        <f t="shared" si="3"/>
        <v>0</v>
      </c>
    </row>
    <row r="32" spans="1:24">
      <c r="A32" s="5" t="s">
        <v>47</v>
      </c>
      <c r="B32" s="5">
        <f t="shared" si="0"/>
        <v>2E-3</v>
      </c>
      <c r="C32" s="5">
        <f t="shared" si="5"/>
        <v>0</v>
      </c>
      <c r="D32" s="5">
        <f t="shared" si="5"/>
        <v>0</v>
      </c>
      <c r="E32" s="5">
        <f t="shared" si="5"/>
        <v>0</v>
      </c>
      <c r="F32" s="5">
        <f t="shared" si="5"/>
        <v>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M32" s="5">
        <f t="shared" si="4"/>
        <v>0.2</v>
      </c>
      <c r="N32" s="5">
        <f t="shared" si="6"/>
        <v>0</v>
      </c>
      <c r="O32" s="5">
        <f t="shared" si="6"/>
        <v>0</v>
      </c>
      <c r="P32" s="5">
        <f t="shared" si="6"/>
        <v>0</v>
      </c>
      <c r="Q32" s="5">
        <f t="shared" si="6"/>
        <v>0</v>
      </c>
      <c r="R32" s="5">
        <f t="shared" si="6"/>
        <v>0</v>
      </c>
      <c r="S32" s="5">
        <f t="shared" si="6"/>
        <v>0</v>
      </c>
      <c r="T32" s="5">
        <f t="shared" si="6"/>
        <v>0</v>
      </c>
      <c r="U32" s="5">
        <f t="shared" si="6"/>
        <v>0</v>
      </c>
      <c r="V32" s="5">
        <f t="shared" si="6"/>
        <v>0</v>
      </c>
      <c r="W32" s="5">
        <f t="shared" si="6"/>
        <v>0</v>
      </c>
      <c r="X32" s="5">
        <f t="shared" si="3"/>
        <v>0</v>
      </c>
    </row>
    <row r="33" spans="1:24">
      <c r="A33" s="5" t="s">
        <v>48</v>
      </c>
      <c r="B33" s="5">
        <f t="shared" si="0"/>
        <v>2E-3</v>
      </c>
      <c r="C33" s="5">
        <f t="shared" si="5"/>
        <v>0</v>
      </c>
      <c r="D33" s="5">
        <f t="shared" si="5"/>
        <v>0</v>
      </c>
      <c r="E33" s="5">
        <f t="shared" si="5"/>
        <v>0</v>
      </c>
      <c r="F33" s="5">
        <f t="shared" si="5"/>
        <v>0</v>
      </c>
      <c r="G33" s="5">
        <f t="shared" si="5"/>
        <v>0</v>
      </c>
      <c r="H33" s="5">
        <f t="shared" si="5"/>
        <v>0</v>
      </c>
      <c r="I33" s="5">
        <f t="shared" si="5"/>
        <v>0</v>
      </c>
      <c r="J33" s="5">
        <f t="shared" si="5"/>
        <v>0</v>
      </c>
      <c r="K33" s="5">
        <f t="shared" si="5"/>
        <v>0</v>
      </c>
      <c r="M33" s="5">
        <f t="shared" si="4"/>
        <v>0.2</v>
      </c>
      <c r="N33" s="5">
        <f t="shared" si="6"/>
        <v>0</v>
      </c>
      <c r="O33" s="5">
        <f t="shared" si="6"/>
        <v>0</v>
      </c>
      <c r="P33" s="5">
        <f t="shared" si="6"/>
        <v>0</v>
      </c>
      <c r="Q33" s="5">
        <f t="shared" si="6"/>
        <v>0</v>
      </c>
      <c r="R33" s="5">
        <f t="shared" si="6"/>
        <v>0</v>
      </c>
      <c r="S33" s="5">
        <f t="shared" si="6"/>
        <v>0</v>
      </c>
      <c r="T33" s="5">
        <f t="shared" si="6"/>
        <v>0</v>
      </c>
      <c r="U33" s="5">
        <f t="shared" si="6"/>
        <v>0</v>
      </c>
      <c r="V33" s="5">
        <f t="shared" si="6"/>
        <v>0</v>
      </c>
      <c r="W33" s="5">
        <f t="shared" si="6"/>
        <v>0</v>
      </c>
      <c r="X33" s="5">
        <f t="shared" si="3"/>
        <v>0</v>
      </c>
    </row>
    <row r="34" spans="1:24">
      <c r="A34" s="5" t="s">
        <v>49</v>
      </c>
      <c r="B34" s="5">
        <f t="shared" si="0"/>
        <v>2E-3</v>
      </c>
      <c r="C34" s="5">
        <f t="shared" si="5"/>
        <v>0</v>
      </c>
      <c r="D34" s="5">
        <f t="shared" si="5"/>
        <v>0</v>
      </c>
      <c r="E34" s="5">
        <f t="shared" si="5"/>
        <v>0</v>
      </c>
      <c r="F34" s="5">
        <f t="shared" si="5"/>
        <v>0</v>
      </c>
      <c r="G34" s="5">
        <f t="shared" si="5"/>
        <v>0</v>
      </c>
      <c r="H34" s="5">
        <f t="shared" si="5"/>
        <v>0</v>
      </c>
      <c r="I34" s="5">
        <f t="shared" si="5"/>
        <v>0</v>
      </c>
      <c r="J34" s="5">
        <f t="shared" si="5"/>
        <v>0</v>
      </c>
      <c r="K34" s="5">
        <f t="shared" si="5"/>
        <v>0</v>
      </c>
      <c r="M34" s="5">
        <f t="shared" si="4"/>
        <v>0.2</v>
      </c>
      <c r="N34" s="5">
        <f t="shared" si="6"/>
        <v>0</v>
      </c>
      <c r="O34" s="5">
        <f t="shared" si="6"/>
        <v>0</v>
      </c>
      <c r="P34" s="5">
        <f t="shared" si="6"/>
        <v>0</v>
      </c>
      <c r="Q34" s="5">
        <f t="shared" si="6"/>
        <v>0</v>
      </c>
      <c r="R34" s="5">
        <f t="shared" si="6"/>
        <v>0</v>
      </c>
      <c r="S34" s="5">
        <f t="shared" si="6"/>
        <v>0</v>
      </c>
      <c r="T34" s="5">
        <f t="shared" si="6"/>
        <v>0</v>
      </c>
      <c r="U34" s="5">
        <f t="shared" si="6"/>
        <v>0</v>
      </c>
      <c r="V34" s="5">
        <f t="shared" si="6"/>
        <v>0</v>
      </c>
      <c r="W34" s="5">
        <f t="shared" si="6"/>
        <v>0</v>
      </c>
      <c r="X34" s="5">
        <f t="shared" si="3"/>
        <v>0</v>
      </c>
    </row>
    <row r="35" spans="1:24">
      <c r="A35" s="25" t="s">
        <v>50</v>
      </c>
      <c r="B35" s="25">
        <f t="shared" si="0"/>
        <v>2E-3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  <c r="H35" s="25">
        <f t="shared" si="5"/>
        <v>0</v>
      </c>
      <c r="I35" s="25">
        <f t="shared" si="5"/>
        <v>0</v>
      </c>
      <c r="J35" s="25">
        <f t="shared" si="5"/>
        <v>0</v>
      </c>
      <c r="K35" s="25">
        <f t="shared" si="5"/>
        <v>0</v>
      </c>
      <c r="L35" s="25"/>
      <c r="M35" s="25">
        <f t="shared" si="4"/>
        <v>0.2</v>
      </c>
      <c r="N35" s="25">
        <f t="shared" si="6"/>
        <v>0</v>
      </c>
      <c r="O35" s="25">
        <f t="shared" si="6"/>
        <v>0</v>
      </c>
      <c r="P35" s="25">
        <f t="shared" si="6"/>
        <v>0</v>
      </c>
      <c r="Q35" s="25">
        <f t="shared" si="6"/>
        <v>0</v>
      </c>
      <c r="R35" s="25">
        <f t="shared" si="6"/>
        <v>0</v>
      </c>
      <c r="S35" s="25">
        <f t="shared" si="6"/>
        <v>0</v>
      </c>
      <c r="T35" s="25">
        <f t="shared" si="6"/>
        <v>0</v>
      </c>
      <c r="U35" s="25">
        <f t="shared" si="6"/>
        <v>0</v>
      </c>
      <c r="V35" s="25">
        <f t="shared" si="6"/>
        <v>0</v>
      </c>
      <c r="W35" s="25">
        <f t="shared" si="6"/>
        <v>0</v>
      </c>
      <c r="X35" s="25">
        <f t="shared" si="3"/>
        <v>0</v>
      </c>
    </row>
    <row r="36" spans="1:24">
      <c r="A36" s="28" t="s">
        <v>230</v>
      </c>
      <c r="C36" s="5">
        <f t="shared" ref="C36:J36" si="7">IF(SUM(C11:C15)=0,0,ROUND(SUM(C11:C15),1-INT(LOG(SUM(C11:C15)))))</f>
        <v>0</v>
      </c>
      <c r="D36" s="5">
        <f t="shared" si="7"/>
        <v>0</v>
      </c>
      <c r="E36" s="5">
        <f t="shared" si="7"/>
        <v>0</v>
      </c>
      <c r="F36" s="5">
        <f t="shared" si="7"/>
        <v>0</v>
      </c>
      <c r="G36" s="5">
        <f t="shared" si="7"/>
        <v>0</v>
      </c>
      <c r="H36" s="5">
        <f t="shared" si="7"/>
        <v>0</v>
      </c>
      <c r="I36" s="5">
        <f t="shared" si="7"/>
        <v>0</v>
      </c>
      <c r="J36" s="5">
        <f t="shared" si="7"/>
        <v>0</v>
      </c>
      <c r="K36" s="5">
        <f t="shared" ref="K36" si="8">IF(SUM(K11:K15)=0,0,ROUND(SUM(K11:K15),1-INT(LOG(SUM(K11:K15)))))</f>
        <v>0</v>
      </c>
      <c r="M36" s="5">
        <v>10</v>
      </c>
      <c r="N36" s="5">
        <f t="shared" ref="N36:X36" si="9">IF(SUM(N11:N15)=0,0,ROUND(SUM(N11:N15),1-INT(LOG(SUM(N11:N15)))))</f>
        <v>0</v>
      </c>
      <c r="O36" s="5">
        <f t="shared" si="9"/>
        <v>0</v>
      </c>
      <c r="P36" s="5">
        <f t="shared" si="9"/>
        <v>0</v>
      </c>
      <c r="Q36" s="5">
        <f t="shared" si="9"/>
        <v>0</v>
      </c>
      <c r="R36" s="5">
        <f t="shared" si="9"/>
        <v>0</v>
      </c>
      <c r="S36" s="5">
        <f t="shared" si="9"/>
        <v>0</v>
      </c>
      <c r="T36" s="5">
        <f t="shared" si="9"/>
        <v>0</v>
      </c>
      <c r="U36" s="5">
        <f t="shared" si="9"/>
        <v>0</v>
      </c>
      <c r="V36" s="5">
        <f t="shared" si="9"/>
        <v>0</v>
      </c>
      <c r="W36" s="5">
        <f t="shared" si="9"/>
        <v>0</v>
      </c>
      <c r="X36" s="5">
        <f t="shared" si="9"/>
        <v>0</v>
      </c>
    </row>
    <row r="37" spans="1:24">
      <c r="A37" s="28" t="s">
        <v>231</v>
      </c>
      <c r="C37" s="5">
        <f t="shared" ref="C37:K37" si="10">IF(SUM(C16:C21)=0,0,ROUND(SUM(C16:C21),1-INT(LOG(SUM(C16:C21)))))</f>
        <v>0</v>
      </c>
      <c r="D37" s="5">
        <f t="shared" si="10"/>
        <v>0</v>
      </c>
      <c r="E37" s="5">
        <f t="shared" si="10"/>
        <v>0</v>
      </c>
      <c r="F37" s="5">
        <f t="shared" si="10"/>
        <v>0</v>
      </c>
      <c r="G37" s="5">
        <f t="shared" si="10"/>
        <v>0</v>
      </c>
      <c r="H37" s="5">
        <f t="shared" si="10"/>
        <v>0</v>
      </c>
      <c r="I37" s="5">
        <f t="shared" si="10"/>
        <v>0</v>
      </c>
      <c r="J37" s="5">
        <f t="shared" si="10"/>
        <v>0</v>
      </c>
      <c r="K37" s="5">
        <f t="shared" si="10"/>
        <v>0</v>
      </c>
      <c r="M37" s="5">
        <v>5</v>
      </c>
      <c r="N37" s="5">
        <f t="shared" ref="N37:X37" si="11">IF(SUM(N16:N21)=0,0,ROUND(SUM(N16:N21),1-INT(LOG(SUM(N16:N21)))))</f>
        <v>0</v>
      </c>
      <c r="O37" s="5">
        <f t="shared" si="11"/>
        <v>0</v>
      </c>
      <c r="P37" s="5">
        <f t="shared" si="11"/>
        <v>0</v>
      </c>
      <c r="Q37" s="5">
        <f t="shared" si="11"/>
        <v>0</v>
      </c>
      <c r="R37" s="5">
        <f t="shared" si="11"/>
        <v>0</v>
      </c>
      <c r="S37" s="5">
        <f t="shared" si="11"/>
        <v>0</v>
      </c>
      <c r="T37" s="5">
        <f t="shared" si="11"/>
        <v>0</v>
      </c>
      <c r="U37" s="5">
        <f t="shared" si="11"/>
        <v>0</v>
      </c>
      <c r="V37" s="5">
        <f t="shared" si="11"/>
        <v>0</v>
      </c>
      <c r="W37" s="5">
        <f t="shared" si="11"/>
        <v>0</v>
      </c>
      <c r="X37" s="5">
        <f t="shared" si="11"/>
        <v>0</v>
      </c>
    </row>
    <row r="38" spans="1:24">
      <c r="A38" s="28" t="s">
        <v>232</v>
      </c>
      <c r="C38" s="5">
        <f t="shared" ref="C38:K38" si="12">IF(SUM(C22:C28)=0,0,ROUND(SUM(C22:C28),1-INT(LOG(SUM(C22:C28)))))</f>
        <v>0</v>
      </c>
      <c r="D38" s="5">
        <f t="shared" si="12"/>
        <v>0</v>
      </c>
      <c r="E38" s="5">
        <f t="shared" si="12"/>
        <v>0</v>
      </c>
      <c r="F38" s="5">
        <f t="shared" si="12"/>
        <v>0</v>
      </c>
      <c r="G38" s="5">
        <f t="shared" si="12"/>
        <v>0</v>
      </c>
      <c r="H38" s="5">
        <f t="shared" si="12"/>
        <v>0</v>
      </c>
      <c r="I38" s="5">
        <f t="shared" si="12"/>
        <v>0</v>
      </c>
      <c r="J38" s="5">
        <f t="shared" si="12"/>
        <v>0</v>
      </c>
      <c r="K38" s="5">
        <f t="shared" si="12"/>
        <v>0</v>
      </c>
      <c r="M38" s="5">
        <v>5</v>
      </c>
      <c r="N38" s="5">
        <f t="shared" ref="N38:X38" si="13">IF(SUM(N22:N28)=0,0,ROUND(SUM(N22:N28),1-INT(LOG(SUM(N22:N28)))))</f>
        <v>0</v>
      </c>
      <c r="O38" s="5">
        <f t="shared" si="13"/>
        <v>0</v>
      </c>
      <c r="P38" s="5">
        <f t="shared" si="13"/>
        <v>0</v>
      </c>
      <c r="Q38" s="5">
        <f t="shared" si="13"/>
        <v>0</v>
      </c>
      <c r="R38" s="5">
        <f t="shared" si="13"/>
        <v>0</v>
      </c>
      <c r="S38" s="5">
        <f t="shared" si="13"/>
        <v>0</v>
      </c>
      <c r="T38" s="5">
        <f t="shared" si="13"/>
        <v>0</v>
      </c>
      <c r="U38" s="5">
        <f t="shared" si="13"/>
        <v>0</v>
      </c>
      <c r="V38" s="5">
        <f t="shared" si="13"/>
        <v>0</v>
      </c>
      <c r="W38" s="5">
        <f t="shared" si="13"/>
        <v>0</v>
      </c>
      <c r="X38" s="5">
        <f t="shared" si="13"/>
        <v>0</v>
      </c>
    </row>
    <row r="39" spans="1:24">
      <c r="A39" s="29" t="s">
        <v>233</v>
      </c>
      <c r="B39" s="25"/>
      <c r="C39" s="25">
        <f t="shared" ref="C39:K39" si="14">IF(SUM(C29:C35)=0,0,ROUND(SUM(C29:C35),1-INT(LOG(SUM(C29:C35)))))</f>
        <v>0</v>
      </c>
      <c r="D39" s="25">
        <f t="shared" si="14"/>
        <v>0</v>
      </c>
      <c r="E39" s="25">
        <f t="shared" si="14"/>
        <v>0</v>
      </c>
      <c r="F39" s="25">
        <f t="shared" si="14"/>
        <v>0</v>
      </c>
      <c r="G39" s="25">
        <f t="shared" si="14"/>
        <v>0</v>
      </c>
      <c r="H39" s="25">
        <f t="shared" si="14"/>
        <v>0</v>
      </c>
      <c r="I39" s="25">
        <f t="shared" si="14"/>
        <v>0</v>
      </c>
      <c r="J39" s="25">
        <f t="shared" si="14"/>
        <v>0</v>
      </c>
      <c r="K39" s="25">
        <f t="shared" si="14"/>
        <v>0</v>
      </c>
      <c r="L39" s="25"/>
      <c r="M39" s="25">
        <v>2</v>
      </c>
      <c r="N39" s="25">
        <f t="shared" ref="N39:X39" si="15">IF(SUM(N29:N35)=0,0,ROUND(SUM(N29:N35),1-INT(LOG(SUM(N29:N35)))))</f>
        <v>0</v>
      </c>
      <c r="O39" s="25">
        <f t="shared" si="15"/>
        <v>0</v>
      </c>
      <c r="P39" s="25">
        <f t="shared" si="15"/>
        <v>0</v>
      </c>
      <c r="Q39" s="25">
        <f t="shared" si="15"/>
        <v>0</v>
      </c>
      <c r="R39" s="25">
        <f t="shared" si="15"/>
        <v>0</v>
      </c>
      <c r="S39" s="25">
        <f t="shared" si="15"/>
        <v>0</v>
      </c>
      <c r="T39" s="25">
        <f t="shared" si="15"/>
        <v>0</v>
      </c>
      <c r="U39" s="25">
        <f t="shared" si="15"/>
        <v>0</v>
      </c>
      <c r="V39" s="25">
        <f t="shared" si="15"/>
        <v>0</v>
      </c>
      <c r="W39" s="25">
        <f t="shared" si="15"/>
        <v>0</v>
      </c>
      <c r="X39" s="25">
        <f t="shared" si="15"/>
        <v>0</v>
      </c>
    </row>
    <row r="40" spans="1:24">
      <c r="A40" s="5" t="s">
        <v>234</v>
      </c>
      <c r="C40" s="5">
        <f t="shared" ref="C40:K40" si="16">IF(SUM(C36:C39)=0,0,ROUND(SUM(C36:C39),1-INT(LOG(SUM(C36:C39)))))</f>
        <v>0</v>
      </c>
      <c r="D40" s="5">
        <f t="shared" si="16"/>
        <v>0</v>
      </c>
      <c r="E40" s="5">
        <f t="shared" si="16"/>
        <v>0</v>
      </c>
      <c r="F40" s="5">
        <f t="shared" si="16"/>
        <v>0</v>
      </c>
      <c r="G40" s="5">
        <f t="shared" si="16"/>
        <v>0</v>
      </c>
      <c r="H40" s="5">
        <f t="shared" si="16"/>
        <v>0</v>
      </c>
      <c r="I40" s="5">
        <f t="shared" si="16"/>
        <v>0</v>
      </c>
      <c r="J40" s="5">
        <f t="shared" si="16"/>
        <v>0</v>
      </c>
      <c r="K40" s="5">
        <f t="shared" si="16"/>
        <v>0</v>
      </c>
      <c r="M40" s="5">
        <v>25</v>
      </c>
      <c r="N40" s="5">
        <f t="shared" ref="N40:X40" si="17">IF(SUM(N36:N39)=0,0,ROUND(SUM(N36:N39),1-INT(LOG(SUM(N36:N39)))))</f>
        <v>0</v>
      </c>
      <c r="O40" s="5">
        <f t="shared" si="17"/>
        <v>0</v>
      </c>
      <c r="P40" s="5">
        <f t="shared" si="17"/>
        <v>0</v>
      </c>
      <c r="Q40" s="5">
        <f t="shared" si="17"/>
        <v>0</v>
      </c>
      <c r="R40" s="5">
        <f t="shared" si="17"/>
        <v>0</v>
      </c>
      <c r="S40" s="5">
        <f t="shared" si="17"/>
        <v>0</v>
      </c>
      <c r="T40" s="5">
        <f t="shared" si="17"/>
        <v>0</v>
      </c>
      <c r="U40" s="5">
        <f t="shared" si="17"/>
        <v>0</v>
      </c>
      <c r="V40" s="5">
        <f t="shared" si="17"/>
        <v>0</v>
      </c>
      <c r="W40" s="5">
        <f t="shared" si="17"/>
        <v>0</v>
      </c>
      <c r="X40" s="5">
        <f t="shared" si="17"/>
        <v>0</v>
      </c>
    </row>
    <row r="41" spans="1:24">
      <c r="A41" s="25" t="s">
        <v>51</v>
      </c>
      <c r="B41" s="25"/>
      <c r="C41" s="30">
        <f t="shared" ref="C41:K41" si="18">IF(SUM(C75:C99)=0,0,SUM(C209:C233)/SUM(C75:C99)*100)</f>
        <v>0</v>
      </c>
      <c r="D41" s="30">
        <f t="shared" si="18"/>
        <v>0</v>
      </c>
      <c r="E41" s="30">
        <f t="shared" si="18"/>
        <v>0</v>
      </c>
      <c r="F41" s="30">
        <f t="shared" si="18"/>
        <v>0</v>
      </c>
      <c r="G41" s="30">
        <f t="shared" si="18"/>
        <v>0</v>
      </c>
      <c r="H41" s="30">
        <f t="shared" si="18"/>
        <v>0</v>
      </c>
      <c r="I41" s="30">
        <f t="shared" si="18"/>
        <v>0</v>
      </c>
      <c r="J41" s="30">
        <f t="shared" si="18"/>
        <v>0</v>
      </c>
      <c r="K41" s="30">
        <f t="shared" si="18"/>
        <v>0</v>
      </c>
      <c r="L41" s="25"/>
      <c r="M41" s="30" t="s">
        <v>240</v>
      </c>
      <c r="N41" s="30" t="str">
        <f t="shared" ref="N41:P41" si="19">IF(N40=0,"-",SUM(N209:N233)/SUM(N75:N99)*100)</f>
        <v>-</v>
      </c>
      <c r="O41" s="30" t="str">
        <f t="shared" si="19"/>
        <v>-</v>
      </c>
      <c r="P41" s="30" t="str">
        <f t="shared" si="19"/>
        <v>-</v>
      </c>
      <c r="Q41" s="30" t="str">
        <f t="shared" ref="Q41:X41" si="20">IF(Q40=0,"-",SUM(Q209:Q233)/SUM(Q75:Q99)*100)</f>
        <v>-</v>
      </c>
      <c r="R41" s="30" t="str">
        <f t="shared" si="20"/>
        <v>-</v>
      </c>
      <c r="S41" s="30" t="str">
        <f t="shared" si="20"/>
        <v>-</v>
      </c>
      <c r="T41" s="30" t="str">
        <f t="shared" si="20"/>
        <v>-</v>
      </c>
      <c r="U41" s="30" t="str">
        <f t="shared" si="20"/>
        <v>-</v>
      </c>
      <c r="V41" s="30" t="str">
        <f t="shared" si="20"/>
        <v>-</v>
      </c>
      <c r="W41" s="30" t="str">
        <f t="shared" si="20"/>
        <v>-</v>
      </c>
      <c r="X41" s="30" t="str">
        <f t="shared" si="20"/>
        <v>-</v>
      </c>
    </row>
    <row r="42" spans="1:24"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4" spans="1:24">
      <c r="A44" s="5" t="s">
        <v>52</v>
      </c>
    </row>
    <row r="45" spans="1:24">
      <c r="A45" s="5" t="s">
        <v>25</v>
      </c>
      <c r="B45" s="5" t="str">
        <f t="shared" ref="B45:K45" si="21">B10</f>
        <v>μg/mL</v>
      </c>
      <c r="C45" s="5" t="str">
        <f t="shared" si="21"/>
        <v>μg/mL</v>
      </c>
      <c r="D45" s="5" t="str">
        <f t="shared" si="21"/>
        <v>μg/mL</v>
      </c>
      <c r="E45" s="5" t="str">
        <f t="shared" si="21"/>
        <v>μg/mL</v>
      </c>
      <c r="F45" s="5" t="str">
        <f t="shared" si="21"/>
        <v>μg/mL</v>
      </c>
      <c r="G45" s="5" t="str">
        <f t="shared" si="21"/>
        <v>μg/mL</v>
      </c>
      <c r="H45" s="5" t="str">
        <f t="shared" si="21"/>
        <v>μg/mL</v>
      </c>
      <c r="I45" s="5" t="str">
        <f t="shared" si="21"/>
        <v>μg/mL</v>
      </c>
      <c r="J45" s="5" t="str">
        <f t="shared" si="21"/>
        <v>μg/mL</v>
      </c>
      <c r="K45" s="5" t="str">
        <f t="shared" si="21"/>
        <v>μg/mL</v>
      </c>
      <c r="M45" s="5" t="str">
        <f t="shared" ref="M45:X45" si="22">M10</f>
        <v>μg/g</v>
      </c>
      <c r="N45" s="5" t="str">
        <f t="shared" si="22"/>
        <v>μg/g</v>
      </c>
      <c r="O45" s="5" t="str">
        <f t="shared" si="22"/>
        <v>μg/g</v>
      </c>
      <c r="P45" s="5" t="str">
        <f t="shared" si="22"/>
        <v>μg/g</v>
      </c>
      <c r="Q45" s="5" t="str">
        <f t="shared" si="22"/>
        <v>μg/g</v>
      </c>
      <c r="R45" s="5" t="str">
        <f t="shared" si="22"/>
        <v>μg/g</v>
      </c>
      <c r="S45" s="5" t="str">
        <f t="shared" si="22"/>
        <v>μg/g</v>
      </c>
      <c r="T45" s="5" t="str">
        <f t="shared" si="22"/>
        <v>μg/g</v>
      </c>
      <c r="U45" s="5" t="str">
        <f t="shared" si="22"/>
        <v>μg/g</v>
      </c>
      <c r="V45" s="5" t="str">
        <f t="shared" si="22"/>
        <v>μg/g</v>
      </c>
      <c r="W45" s="5" t="str">
        <f t="shared" si="22"/>
        <v>μg/g</v>
      </c>
      <c r="X45" s="5" t="str">
        <f t="shared" si="22"/>
        <v>μg/mL</v>
      </c>
    </row>
    <row r="46" spans="1:24">
      <c r="A46" s="33" t="s">
        <v>53</v>
      </c>
      <c r="B46" s="5">
        <f t="shared" ref="B46:K61" si="23">B75*B$8/B$7*B$6/B$5</f>
        <v>0.05</v>
      </c>
      <c r="C46" s="5">
        <f t="shared" si="23"/>
        <v>0</v>
      </c>
      <c r="D46" s="5">
        <f t="shared" si="23"/>
        <v>0</v>
      </c>
      <c r="E46" s="5">
        <f t="shared" si="23"/>
        <v>0</v>
      </c>
      <c r="F46" s="5">
        <f t="shared" si="23"/>
        <v>0</v>
      </c>
      <c r="G46" s="5">
        <f t="shared" si="23"/>
        <v>0</v>
      </c>
      <c r="H46" s="5">
        <f t="shared" si="23"/>
        <v>0</v>
      </c>
      <c r="I46" s="5">
        <f t="shared" si="23"/>
        <v>0</v>
      </c>
      <c r="J46" s="5">
        <f t="shared" si="23"/>
        <v>0</v>
      </c>
      <c r="K46" s="5">
        <f t="shared" si="23"/>
        <v>0</v>
      </c>
      <c r="M46" s="5">
        <f>M75*M$8/M$7*M$6/M$5</f>
        <v>5</v>
      </c>
      <c r="N46" s="5">
        <f t="shared" ref="N46:X61" si="24">N75*N$8/N$7*N$6/N$5</f>
        <v>0</v>
      </c>
      <c r="O46" s="5">
        <f t="shared" si="24"/>
        <v>0</v>
      </c>
      <c r="P46" s="5">
        <f t="shared" si="24"/>
        <v>0</v>
      </c>
      <c r="Q46" s="5">
        <f t="shared" si="24"/>
        <v>0</v>
      </c>
      <c r="R46" s="5">
        <f t="shared" si="24"/>
        <v>0</v>
      </c>
      <c r="S46" s="5">
        <f t="shared" si="24"/>
        <v>0</v>
      </c>
      <c r="T46" s="5">
        <f t="shared" si="24"/>
        <v>0</v>
      </c>
      <c r="U46" s="5">
        <f t="shared" si="24"/>
        <v>0</v>
      </c>
      <c r="V46" s="5">
        <f t="shared" si="24"/>
        <v>0</v>
      </c>
      <c r="W46" s="5">
        <f t="shared" si="24"/>
        <v>0</v>
      </c>
      <c r="X46" s="5">
        <f t="shared" si="24"/>
        <v>0</v>
      </c>
    </row>
    <row r="47" spans="1:24">
      <c r="A47" s="33" t="s">
        <v>27</v>
      </c>
      <c r="B47" s="5">
        <f t="shared" si="23"/>
        <v>0.02</v>
      </c>
      <c r="C47" s="5">
        <f t="shared" si="23"/>
        <v>0</v>
      </c>
      <c r="D47" s="5">
        <f t="shared" si="23"/>
        <v>0</v>
      </c>
      <c r="E47" s="5">
        <f t="shared" si="23"/>
        <v>0</v>
      </c>
      <c r="F47" s="5">
        <f t="shared" si="23"/>
        <v>0</v>
      </c>
      <c r="G47" s="5">
        <f t="shared" si="23"/>
        <v>0</v>
      </c>
      <c r="H47" s="5">
        <f t="shared" si="23"/>
        <v>0</v>
      </c>
      <c r="I47" s="5">
        <f t="shared" si="23"/>
        <v>0</v>
      </c>
      <c r="J47" s="5">
        <f t="shared" si="23"/>
        <v>0</v>
      </c>
      <c r="K47" s="5">
        <f t="shared" si="23"/>
        <v>0</v>
      </c>
      <c r="M47" s="5">
        <f t="shared" ref="M47:X62" si="25">M76*M$8/M$7*M$6/M$5</f>
        <v>2</v>
      </c>
      <c r="N47" s="5">
        <f t="shared" si="25"/>
        <v>0</v>
      </c>
      <c r="O47" s="5">
        <f t="shared" si="25"/>
        <v>0</v>
      </c>
      <c r="P47" s="5">
        <f t="shared" si="25"/>
        <v>0</v>
      </c>
      <c r="Q47" s="5">
        <f t="shared" si="25"/>
        <v>0</v>
      </c>
      <c r="R47" s="5">
        <f t="shared" si="25"/>
        <v>0</v>
      </c>
      <c r="S47" s="5">
        <f t="shared" si="25"/>
        <v>0</v>
      </c>
      <c r="T47" s="5">
        <f t="shared" si="25"/>
        <v>0</v>
      </c>
      <c r="U47" s="5">
        <f t="shared" si="25"/>
        <v>0</v>
      </c>
      <c r="V47" s="5">
        <f t="shared" si="25"/>
        <v>0</v>
      </c>
      <c r="W47" s="5">
        <f t="shared" si="25"/>
        <v>0</v>
      </c>
      <c r="X47" s="5">
        <f t="shared" si="24"/>
        <v>0</v>
      </c>
    </row>
    <row r="48" spans="1:24">
      <c r="A48" s="33" t="s">
        <v>28</v>
      </c>
      <c r="B48" s="5">
        <f t="shared" si="23"/>
        <v>0.02</v>
      </c>
      <c r="C48" s="5">
        <f t="shared" si="23"/>
        <v>0</v>
      </c>
      <c r="D48" s="5">
        <f t="shared" si="23"/>
        <v>0</v>
      </c>
      <c r="E48" s="5">
        <f t="shared" si="23"/>
        <v>0</v>
      </c>
      <c r="F48" s="5">
        <f t="shared" si="23"/>
        <v>0</v>
      </c>
      <c r="G48" s="5">
        <f t="shared" si="23"/>
        <v>0</v>
      </c>
      <c r="H48" s="5">
        <f t="shared" si="23"/>
        <v>0</v>
      </c>
      <c r="I48" s="5">
        <f t="shared" si="23"/>
        <v>0</v>
      </c>
      <c r="J48" s="5">
        <f t="shared" si="23"/>
        <v>0</v>
      </c>
      <c r="K48" s="5">
        <f t="shared" si="23"/>
        <v>0</v>
      </c>
      <c r="M48" s="5">
        <f t="shared" si="25"/>
        <v>2</v>
      </c>
      <c r="N48" s="5">
        <f t="shared" si="24"/>
        <v>0</v>
      </c>
      <c r="O48" s="5">
        <f t="shared" si="24"/>
        <v>0</v>
      </c>
      <c r="P48" s="5">
        <f t="shared" si="24"/>
        <v>0</v>
      </c>
      <c r="Q48" s="5">
        <f t="shared" si="24"/>
        <v>0</v>
      </c>
      <c r="R48" s="5">
        <f t="shared" si="24"/>
        <v>0</v>
      </c>
      <c r="S48" s="5">
        <f t="shared" si="24"/>
        <v>0</v>
      </c>
      <c r="T48" s="5">
        <f t="shared" si="24"/>
        <v>0</v>
      </c>
      <c r="U48" s="5">
        <f t="shared" si="24"/>
        <v>0</v>
      </c>
      <c r="V48" s="5">
        <f t="shared" si="24"/>
        <v>0</v>
      </c>
      <c r="W48" s="5">
        <f t="shared" si="24"/>
        <v>0</v>
      </c>
      <c r="X48" s="5">
        <f t="shared" si="24"/>
        <v>0</v>
      </c>
    </row>
    <row r="49" spans="1:24">
      <c r="A49" s="33" t="s">
        <v>29</v>
      </c>
      <c r="B49" s="5">
        <f t="shared" si="23"/>
        <v>5.0000000000000001E-3</v>
      </c>
      <c r="C49" s="5">
        <f t="shared" si="23"/>
        <v>0</v>
      </c>
      <c r="D49" s="5">
        <f t="shared" si="23"/>
        <v>0</v>
      </c>
      <c r="E49" s="5">
        <f t="shared" si="23"/>
        <v>0</v>
      </c>
      <c r="F49" s="5">
        <f t="shared" si="23"/>
        <v>0</v>
      </c>
      <c r="G49" s="5">
        <f t="shared" si="23"/>
        <v>0</v>
      </c>
      <c r="H49" s="5">
        <f t="shared" si="23"/>
        <v>0</v>
      </c>
      <c r="I49" s="5">
        <f t="shared" si="23"/>
        <v>0</v>
      </c>
      <c r="J49" s="5">
        <f t="shared" si="23"/>
        <v>0</v>
      </c>
      <c r="K49" s="5">
        <f t="shared" si="23"/>
        <v>0</v>
      </c>
      <c r="M49" s="5">
        <f t="shared" si="25"/>
        <v>0.5</v>
      </c>
      <c r="N49" s="5">
        <f t="shared" si="24"/>
        <v>0</v>
      </c>
      <c r="O49" s="5">
        <f t="shared" si="24"/>
        <v>0</v>
      </c>
      <c r="P49" s="5">
        <f t="shared" si="24"/>
        <v>0</v>
      </c>
      <c r="Q49" s="5">
        <f t="shared" si="24"/>
        <v>0</v>
      </c>
      <c r="R49" s="5">
        <f t="shared" si="24"/>
        <v>0</v>
      </c>
      <c r="S49" s="5">
        <f t="shared" si="24"/>
        <v>0</v>
      </c>
      <c r="T49" s="5">
        <f t="shared" si="24"/>
        <v>0</v>
      </c>
      <c r="U49" s="5">
        <f t="shared" si="24"/>
        <v>0</v>
      </c>
      <c r="V49" s="5">
        <f t="shared" si="24"/>
        <v>0</v>
      </c>
      <c r="W49" s="5">
        <f t="shared" si="24"/>
        <v>0</v>
      </c>
      <c r="X49" s="5">
        <f t="shared" si="24"/>
        <v>0</v>
      </c>
    </row>
    <row r="50" spans="1:24">
      <c r="A50" s="33" t="s">
        <v>30</v>
      </c>
      <c r="B50" s="5">
        <f t="shared" si="23"/>
        <v>2E-3</v>
      </c>
      <c r="C50" s="5">
        <f t="shared" si="23"/>
        <v>0</v>
      </c>
      <c r="D50" s="5">
        <f t="shared" si="23"/>
        <v>0</v>
      </c>
      <c r="E50" s="5">
        <f t="shared" si="23"/>
        <v>0</v>
      </c>
      <c r="F50" s="5">
        <f t="shared" si="23"/>
        <v>0</v>
      </c>
      <c r="G50" s="5">
        <f t="shared" si="23"/>
        <v>0</v>
      </c>
      <c r="H50" s="5">
        <f t="shared" si="23"/>
        <v>0</v>
      </c>
      <c r="I50" s="5">
        <f t="shared" si="23"/>
        <v>0</v>
      </c>
      <c r="J50" s="5">
        <f t="shared" si="23"/>
        <v>0</v>
      </c>
      <c r="K50" s="5">
        <f t="shared" si="23"/>
        <v>0</v>
      </c>
      <c r="M50" s="5">
        <f t="shared" si="25"/>
        <v>0.19999999999999998</v>
      </c>
      <c r="N50" s="5">
        <f t="shared" si="24"/>
        <v>0</v>
      </c>
      <c r="O50" s="5">
        <f t="shared" si="24"/>
        <v>0</v>
      </c>
      <c r="P50" s="5">
        <f t="shared" si="24"/>
        <v>0</v>
      </c>
      <c r="Q50" s="5">
        <f t="shared" si="24"/>
        <v>0</v>
      </c>
      <c r="R50" s="5">
        <f t="shared" si="24"/>
        <v>0</v>
      </c>
      <c r="S50" s="5">
        <f t="shared" si="24"/>
        <v>0</v>
      </c>
      <c r="T50" s="5">
        <f t="shared" si="24"/>
        <v>0</v>
      </c>
      <c r="U50" s="5">
        <f t="shared" si="24"/>
        <v>0</v>
      </c>
      <c r="V50" s="5">
        <f t="shared" si="24"/>
        <v>0</v>
      </c>
      <c r="W50" s="5">
        <f t="shared" si="24"/>
        <v>0</v>
      </c>
      <c r="X50" s="5">
        <f t="shared" si="24"/>
        <v>0</v>
      </c>
    </row>
    <row r="51" spans="1:24">
      <c r="A51" s="33" t="s">
        <v>54</v>
      </c>
      <c r="B51" s="5">
        <f t="shared" si="23"/>
        <v>0.02</v>
      </c>
      <c r="C51" s="5">
        <f t="shared" si="23"/>
        <v>0</v>
      </c>
      <c r="D51" s="5">
        <f t="shared" si="23"/>
        <v>0</v>
      </c>
      <c r="E51" s="5">
        <f t="shared" si="23"/>
        <v>0</v>
      </c>
      <c r="F51" s="5">
        <f t="shared" si="23"/>
        <v>0</v>
      </c>
      <c r="G51" s="5">
        <f t="shared" si="23"/>
        <v>0</v>
      </c>
      <c r="H51" s="5">
        <f t="shared" si="23"/>
        <v>0</v>
      </c>
      <c r="I51" s="5">
        <f t="shared" si="23"/>
        <v>0</v>
      </c>
      <c r="J51" s="5">
        <f t="shared" si="23"/>
        <v>0</v>
      </c>
      <c r="K51" s="5">
        <f t="shared" si="23"/>
        <v>0</v>
      </c>
      <c r="M51" s="5">
        <f t="shared" si="25"/>
        <v>2</v>
      </c>
      <c r="N51" s="5">
        <f t="shared" si="24"/>
        <v>0</v>
      </c>
      <c r="O51" s="5">
        <f t="shared" si="24"/>
        <v>0</v>
      </c>
      <c r="P51" s="5">
        <f t="shared" si="24"/>
        <v>0</v>
      </c>
      <c r="Q51" s="5">
        <f t="shared" si="24"/>
        <v>0</v>
      </c>
      <c r="R51" s="5">
        <f t="shared" si="24"/>
        <v>0</v>
      </c>
      <c r="S51" s="5">
        <f t="shared" si="24"/>
        <v>0</v>
      </c>
      <c r="T51" s="5">
        <f t="shared" si="24"/>
        <v>0</v>
      </c>
      <c r="U51" s="5">
        <f t="shared" si="24"/>
        <v>0</v>
      </c>
      <c r="V51" s="5">
        <f t="shared" si="24"/>
        <v>0</v>
      </c>
      <c r="W51" s="5">
        <f t="shared" si="24"/>
        <v>0</v>
      </c>
      <c r="X51" s="5">
        <f t="shared" si="24"/>
        <v>0</v>
      </c>
    </row>
    <row r="52" spans="1:24">
      <c r="A52" s="33" t="s">
        <v>32</v>
      </c>
      <c r="B52" s="5">
        <f t="shared" si="23"/>
        <v>5.0000000000000001E-3</v>
      </c>
      <c r="C52" s="5">
        <f t="shared" si="23"/>
        <v>0</v>
      </c>
      <c r="D52" s="5">
        <f t="shared" si="23"/>
        <v>0</v>
      </c>
      <c r="E52" s="5">
        <f t="shared" si="23"/>
        <v>0</v>
      </c>
      <c r="F52" s="5">
        <f t="shared" si="23"/>
        <v>0</v>
      </c>
      <c r="G52" s="5">
        <f t="shared" si="23"/>
        <v>0</v>
      </c>
      <c r="H52" s="5">
        <f t="shared" si="23"/>
        <v>0</v>
      </c>
      <c r="I52" s="5">
        <f t="shared" si="23"/>
        <v>0</v>
      </c>
      <c r="J52" s="5">
        <f t="shared" si="23"/>
        <v>0</v>
      </c>
      <c r="K52" s="5">
        <f t="shared" si="23"/>
        <v>0</v>
      </c>
      <c r="M52" s="5">
        <f t="shared" si="25"/>
        <v>0.5</v>
      </c>
      <c r="N52" s="5">
        <f t="shared" si="24"/>
        <v>0</v>
      </c>
      <c r="O52" s="5">
        <f t="shared" si="24"/>
        <v>0</v>
      </c>
      <c r="P52" s="5">
        <f t="shared" si="24"/>
        <v>0</v>
      </c>
      <c r="Q52" s="5">
        <f t="shared" si="24"/>
        <v>0</v>
      </c>
      <c r="R52" s="5">
        <f t="shared" si="24"/>
        <v>0</v>
      </c>
      <c r="S52" s="5">
        <f t="shared" si="24"/>
        <v>0</v>
      </c>
      <c r="T52" s="5">
        <f t="shared" si="24"/>
        <v>0</v>
      </c>
      <c r="U52" s="5">
        <f t="shared" si="24"/>
        <v>0</v>
      </c>
      <c r="V52" s="5">
        <f t="shared" si="24"/>
        <v>0</v>
      </c>
      <c r="W52" s="5">
        <f t="shared" si="24"/>
        <v>0</v>
      </c>
      <c r="X52" s="5">
        <f t="shared" si="24"/>
        <v>0</v>
      </c>
    </row>
    <row r="53" spans="1:24">
      <c r="A53" s="33" t="s">
        <v>33</v>
      </c>
      <c r="B53" s="5">
        <f t="shared" si="23"/>
        <v>2E-3</v>
      </c>
      <c r="C53" s="5">
        <f t="shared" si="23"/>
        <v>0</v>
      </c>
      <c r="D53" s="5">
        <f t="shared" si="23"/>
        <v>0</v>
      </c>
      <c r="E53" s="5">
        <f t="shared" si="23"/>
        <v>0</v>
      </c>
      <c r="F53" s="5">
        <f t="shared" si="23"/>
        <v>0</v>
      </c>
      <c r="G53" s="5">
        <f t="shared" si="23"/>
        <v>0</v>
      </c>
      <c r="H53" s="5">
        <f t="shared" si="23"/>
        <v>0</v>
      </c>
      <c r="I53" s="5">
        <f t="shared" si="23"/>
        <v>0</v>
      </c>
      <c r="J53" s="5">
        <f t="shared" si="23"/>
        <v>0</v>
      </c>
      <c r="K53" s="5">
        <f t="shared" si="23"/>
        <v>0</v>
      </c>
      <c r="M53" s="5">
        <f t="shared" si="25"/>
        <v>0.19999999999999998</v>
      </c>
      <c r="N53" s="5">
        <f t="shared" si="24"/>
        <v>0</v>
      </c>
      <c r="O53" s="5">
        <f t="shared" si="24"/>
        <v>0</v>
      </c>
      <c r="P53" s="5">
        <f t="shared" si="24"/>
        <v>0</v>
      </c>
      <c r="Q53" s="5">
        <f t="shared" si="24"/>
        <v>0</v>
      </c>
      <c r="R53" s="5">
        <f t="shared" si="24"/>
        <v>0</v>
      </c>
      <c r="S53" s="5">
        <f t="shared" si="24"/>
        <v>0</v>
      </c>
      <c r="T53" s="5">
        <f t="shared" si="24"/>
        <v>0</v>
      </c>
      <c r="U53" s="5">
        <f t="shared" si="24"/>
        <v>0</v>
      </c>
      <c r="V53" s="5">
        <f t="shared" si="24"/>
        <v>0</v>
      </c>
      <c r="W53" s="5">
        <f t="shared" si="24"/>
        <v>0</v>
      </c>
      <c r="X53" s="5">
        <f t="shared" si="24"/>
        <v>0</v>
      </c>
    </row>
    <row r="54" spans="1:24">
      <c r="A54" s="33" t="s">
        <v>34</v>
      </c>
      <c r="B54" s="5">
        <f t="shared" si="23"/>
        <v>2E-3</v>
      </c>
      <c r="C54" s="5">
        <f t="shared" si="23"/>
        <v>0</v>
      </c>
      <c r="D54" s="5">
        <f t="shared" si="23"/>
        <v>0</v>
      </c>
      <c r="E54" s="5">
        <f t="shared" si="23"/>
        <v>0</v>
      </c>
      <c r="F54" s="5">
        <f t="shared" si="23"/>
        <v>0</v>
      </c>
      <c r="G54" s="5">
        <f t="shared" si="23"/>
        <v>0</v>
      </c>
      <c r="H54" s="5">
        <f t="shared" si="23"/>
        <v>0</v>
      </c>
      <c r="I54" s="5">
        <f t="shared" si="23"/>
        <v>0</v>
      </c>
      <c r="J54" s="5">
        <f t="shared" si="23"/>
        <v>0</v>
      </c>
      <c r="K54" s="5">
        <f t="shared" si="23"/>
        <v>0</v>
      </c>
      <c r="M54" s="5">
        <f t="shared" si="25"/>
        <v>0.19999999999999998</v>
      </c>
      <c r="N54" s="5">
        <f t="shared" si="24"/>
        <v>0</v>
      </c>
      <c r="O54" s="5">
        <f t="shared" si="24"/>
        <v>0</v>
      </c>
      <c r="P54" s="5">
        <f t="shared" si="24"/>
        <v>0</v>
      </c>
      <c r="Q54" s="5">
        <f t="shared" si="24"/>
        <v>0</v>
      </c>
      <c r="R54" s="5">
        <f t="shared" si="24"/>
        <v>0</v>
      </c>
      <c r="S54" s="5">
        <f t="shared" si="24"/>
        <v>0</v>
      </c>
      <c r="T54" s="5">
        <f t="shared" si="24"/>
        <v>0</v>
      </c>
      <c r="U54" s="5">
        <f t="shared" si="24"/>
        <v>0</v>
      </c>
      <c r="V54" s="5">
        <f t="shared" si="24"/>
        <v>0</v>
      </c>
      <c r="W54" s="5">
        <f t="shared" si="24"/>
        <v>0</v>
      </c>
      <c r="X54" s="5">
        <f t="shared" si="24"/>
        <v>0</v>
      </c>
    </row>
    <row r="55" spans="1:24">
      <c r="A55" s="33" t="s">
        <v>35</v>
      </c>
      <c r="B55" s="5">
        <f t="shared" si="23"/>
        <v>2E-3</v>
      </c>
      <c r="C55" s="5">
        <f t="shared" si="23"/>
        <v>0</v>
      </c>
      <c r="D55" s="5">
        <f t="shared" si="23"/>
        <v>0</v>
      </c>
      <c r="E55" s="5">
        <f t="shared" si="23"/>
        <v>0</v>
      </c>
      <c r="F55" s="5">
        <f t="shared" si="23"/>
        <v>0</v>
      </c>
      <c r="G55" s="5">
        <f t="shared" si="23"/>
        <v>0</v>
      </c>
      <c r="H55" s="5">
        <f t="shared" si="23"/>
        <v>0</v>
      </c>
      <c r="I55" s="5">
        <f t="shared" si="23"/>
        <v>0</v>
      </c>
      <c r="J55" s="5">
        <f t="shared" si="23"/>
        <v>0</v>
      </c>
      <c r="K55" s="5">
        <f t="shared" si="23"/>
        <v>0</v>
      </c>
      <c r="M55" s="5">
        <f t="shared" si="25"/>
        <v>0.19999999999999998</v>
      </c>
      <c r="N55" s="5">
        <f t="shared" si="24"/>
        <v>0</v>
      </c>
      <c r="O55" s="5">
        <f t="shared" si="24"/>
        <v>0</v>
      </c>
      <c r="P55" s="5">
        <f t="shared" si="24"/>
        <v>0</v>
      </c>
      <c r="Q55" s="5">
        <f t="shared" si="24"/>
        <v>0</v>
      </c>
      <c r="R55" s="5">
        <f t="shared" si="24"/>
        <v>0</v>
      </c>
      <c r="S55" s="5">
        <f t="shared" si="24"/>
        <v>0</v>
      </c>
      <c r="T55" s="5">
        <f t="shared" si="24"/>
        <v>0</v>
      </c>
      <c r="U55" s="5">
        <f t="shared" si="24"/>
        <v>0</v>
      </c>
      <c r="V55" s="5">
        <f t="shared" si="24"/>
        <v>0</v>
      </c>
      <c r="W55" s="5">
        <f t="shared" si="24"/>
        <v>0</v>
      </c>
      <c r="X55" s="5">
        <f t="shared" si="24"/>
        <v>0</v>
      </c>
    </row>
    <row r="56" spans="1:24">
      <c r="A56" s="33" t="s">
        <v>36</v>
      </c>
      <c r="B56" s="5">
        <f t="shared" si="23"/>
        <v>2E-3</v>
      </c>
      <c r="C56" s="5">
        <f t="shared" si="23"/>
        <v>0</v>
      </c>
      <c r="D56" s="5">
        <f t="shared" si="23"/>
        <v>0</v>
      </c>
      <c r="E56" s="5">
        <f t="shared" si="23"/>
        <v>0</v>
      </c>
      <c r="F56" s="5">
        <f t="shared" si="23"/>
        <v>0</v>
      </c>
      <c r="G56" s="5">
        <f t="shared" si="23"/>
        <v>0</v>
      </c>
      <c r="H56" s="5">
        <f t="shared" si="23"/>
        <v>0</v>
      </c>
      <c r="I56" s="5">
        <f t="shared" si="23"/>
        <v>0</v>
      </c>
      <c r="J56" s="5">
        <f t="shared" si="23"/>
        <v>0</v>
      </c>
      <c r="K56" s="5">
        <f t="shared" si="23"/>
        <v>0</v>
      </c>
      <c r="M56" s="5">
        <f t="shared" si="25"/>
        <v>0.19999999999999998</v>
      </c>
      <c r="N56" s="5">
        <f t="shared" si="24"/>
        <v>0</v>
      </c>
      <c r="O56" s="5">
        <f t="shared" si="24"/>
        <v>0</v>
      </c>
      <c r="P56" s="5">
        <f t="shared" si="24"/>
        <v>0</v>
      </c>
      <c r="Q56" s="5">
        <f t="shared" si="24"/>
        <v>0</v>
      </c>
      <c r="R56" s="5">
        <f t="shared" si="24"/>
        <v>0</v>
      </c>
      <c r="S56" s="5">
        <f t="shared" si="24"/>
        <v>0</v>
      </c>
      <c r="T56" s="5">
        <f t="shared" si="24"/>
        <v>0</v>
      </c>
      <c r="U56" s="5">
        <f t="shared" si="24"/>
        <v>0</v>
      </c>
      <c r="V56" s="5">
        <f t="shared" si="24"/>
        <v>0</v>
      </c>
      <c r="W56" s="5">
        <f t="shared" si="24"/>
        <v>0</v>
      </c>
      <c r="X56" s="5">
        <f t="shared" si="24"/>
        <v>0</v>
      </c>
    </row>
    <row r="57" spans="1:24">
      <c r="A57" s="33" t="s">
        <v>55</v>
      </c>
      <c r="B57" s="5">
        <f t="shared" si="23"/>
        <v>0.01</v>
      </c>
      <c r="C57" s="5">
        <f t="shared" si="23"/>
        <v>0</v>
      </c>
      <c r="D57" s="5">
        <f t="shared" si="23"/>
        <v>0</v>
      </c>
      <c r="E57" s="5">
        <f t="shared" si="23"/>
        <v>0</v>
      </c>
      <c r="F57" s="5">
        <f t="shared" si="23"/>
        <v>0</v>
      </c>
      <c r="G57" s="5">
        <f t="shared" si="23"/>
        <v>0</v>
      </c>
      <c r="H57" s="5">
        <f t="shared" si="23"/>
        <v>0</v>
      </c>
      <c r="I57" s="5">
        <f t="shared" si="23"/>
        <v>0</v>
      </c>
      <c r="J57" s="5">
        <f t="shared" si="23"/>
        <v>0</v>
      </c>
      <c r="K57" s="5">
        <f t="shared" si="23"/>
        <v>0</v>
      </c>
      <c r="M57" s="5">
        <f t="shared" si="25"/>
        <v>1</v>
      </c>
      <c r="N57" s="5">
        <f t="shared" si="24"/>
        <v>0</v>
      </c>
      <c r="O57" s="5">
        <f t="shared" si="24"/>
        <v>0</v>
      </c>
      <c r="P57" s="5">
        <f t="shared" si="24"/>
        <v>0</v>
      </c>
      <c r="Q57" s="5">
        <f t="shared" si="24"/>
        <v>0</v>
      </c>
      <c r="R57" s="5">
        <f t="shared" si="24"/>
        <v>0</v>
      </c>
      <c r="S57" s="5">
        <f t="shared" si="24"/>
        <v>0</v>
      </c>
      <c r="T57" s="5">
        <f t="shared" si="24"/>
        <v>0</v>
      </c>
      <c r="U57" s="5">
        <f t="shared" si="24"/>
        <v>0</v>
      </c>
      <c r="V57" s="5">
        <f t="shared" si="24"/>
        <v>0</v>
      </c>
      <c r="W57" s="5">
        <f t="shared" si="24"/>
        <v>0</v>
      </c>
      <c r="X57" s="5">
        <f t="shared" si="24"/>
        <v>0</v>
      </c>
    </row>
    <row r="58" spans="1:24">
      <c r="A58" s="33" t="s">
        <v>38</v>
      </c>
      <c r="B58" s="5">
        <f t="shared" si="23"/>
        <v>5.0000000000000001E-3</v>
      </c>
      <c r="C58" s="5">
        <f t="shared" si="23"/>
        <v>0</v>
      </c>
      <c r="D58" s="5">
        <f t="shared" si="23"/>
        <v>0</v>
      </c>
      <c r="E58" s="5">
        <f t="shared" si="23"/>
        <v>0</v>
      </c>
      <c r="F58" s="5">
        <f t="shared" si="23"/>
        <v>0</v>
      </c>
      <c r="G58" s="5">
        <f t="shared" si="23"/>
        <v>0</v>
      </c>
      <c r="H58" s="5">
        <f t="shared" si="23"/>
        <v>0</v>
      </c>
      <c r="I58" s="5">
        <f t="shared" si="23"/>
        <v>0</v>
      </c>
      <c r="J58" s="5">
        <f t="shared" si="23"/>
        <v>0</v>
      </c>
      <c r="K58" s="5">
        <f t="shared" si="23"/>
        <v>0</v>
      </c>
      <c r="M58" s="5">
        <f t="shared" si="25"/>
        <v>0.5</v>
      </c>
      <c r="N58" s="5">
        <f t="shared" si="24"/>
        <v>0</v>
      </c>
      <c r="O58" s="5">
        <f t="shared" si="24"/>
        <v>0</v>
      </c>
      <c r="P58" s="5">
        <f t="shared" si="24"/>
        <v>0</v>
      </c>
      <c r="Q58" s="5">
        <f t="shared" si="24"/>
        <v>0</v>
      </c>
      <c r="R58" s="5">
        <f t="shared" si="24"/>
        <v>0</v>
      </c>
      <c r="S58" s="5">
        <f t="shared" si="24"/>
        <v>0</v>
      </c>
      <c r="T58" s="5">
        <f t="shared" si="24"/>
        <v>0</v>
      </c>
      <c r="U58" s="5">
        <f t="shared" si="24"/>
        <v>0</v>
      </c>
      <c r="V58" s="5">
        <f t="shared" si="24"/>
        <v>0</v>
      </c>
      <c r="W58" s="5">
        <f t="shared" si="24"/>
        <v>0</v>
      </c>
      <c r="X58" s="5">
        <f t="shared" si="24"/>
        <v>0</v>
      </c>
    </row>
    <row r="59" spans="1:24">
      <c r="A59" s="33" t="s">
        <v>39</v>
      </c>
      <c r="B59" s="5">
        <f t="shared" si="23"/>
        <v>2E-3</v>
      </c>
      <c r="C59" s="5">
        <f t="shared" si="23"/>
        <v>0</v>
      </c>
      <c r="D59" s="5">
        <f t="shared" si="23"/>
        <v>0</v>
      </c>
      <c r="E59" s="5">
        <f t="shared" si="23"/>
        <v>0</v>
      </c>
      <c r="F59" s="5">
        <f t="shared" si="23"/>
        <v>0</v>
      </c>
      <c r="G59" s="5">
        <f t="shared" si="23"/>
        <v>0</v>
      </c>
      <c r="H59" s="5">
        <f t="shared" si="23"/>
        <v>0</v>
      </c>
      <c r="I59" s="5">
        <f t="shared" si="23"/>
        <v>0</v>
      </c>
      <c r="J59" s="5">
        <f t="shared" si="23"/>
        <v>0</v>
      </c>
      <c r="K59" s="5">
        <f t="shared" si="23"/>
        <v>0</v>
      </c>
      <c r="M59" s="5">
        <f t="shared" si="25"/>
        <v>0.19999999999999998</v>
      </c>
      <c r="N59" s="5">
        <f t="shared" si="24"/>
        <v>0</v>
      </c>
      <c r="O59" s="5">
        <f t="shared" si="24"/>
        <v>0</v>
      </c>
      <c r="P59" s="5">
        <f t="shared" si="24"/>
        <v>0</v>
      </c>
      <c r="Q59" s="5">
        <f t="shared" si="24"/>
        <v>0</v>
      </c>
      <c r="R59" s="5">
        <f t="shared" si="24"/>
        <v>0</v>
      </c>
      <c r="S59" s="5">
        <f t="shared" si="24"/>
        <v>0</v>
      </c>
      <c r="T59" s="5">
        <f t="shared" si="24"/>
        <v>0</v>
      </c>
      <c r="U59" s="5">
        <f t="shared" si="24"/>
        <v>0</v>
      </c>
      <c r="V59" s="5">
        <f t="shared" si="24"/>
        <v>0</v>
      </c>
      <c r="W59" s="5">
        <f t="shared" si="24"/>
        <v>0</v>
      </c>
      <c r="X59" s="5">
        <f t="shared" si="24"/>
        <v>0</v>
      </c>
    </row>
    <row r="60" spans="1:24">
      <c r="A60" s="33" t="s">
        <v>40</v>
      </c>
      <c r="B60" s="5">
        <f t="shared" si="23"/>
        <v>2E-3</v>
      </c>
      <c r="C60" s="5">
        <f t="shared" si="23"/>
        <v>0</v>
      </c>
      <c r="D60" s="5">
        <f t="shared" si="23"/>
        <v>0</v>
      </c>
      <c r="E60" s="5">
        <f t="shared" si="23"/>
        <v>0</v>
      </c>
      <c r="F60" s="5">
        <f t="shared" si="23"/>
        <v>0</v>
      </c>
      <c r="G60" s="5">
        <f t="shared" si="23"/>
        <v>0</v>
      </c>
      <c r="H60" s="5">
        <f t="shared" si="23"/>
        <v>0</v>
      </c>
      <c r="I60" s="5">
        <f t="shared" si="23"/>
        <v>0</v>
      </c>
      <c r="J60" s="5">
        <f t="shared" si="23"/>
        <v>0</v>
      </c>
      <c r="K60" s="5">
        <f t="shared" si="23"/>
        <v>0</v>
      </c>
      <c r="M60" s="5">
        <f t="shared" si="25"/>
        <v>0.19999999999999998</v>
      </c>
      <c r="N60" s="5">
        <f t="shared" si="24"/>
        <v>0</v>
      </c>
      <c r="O60" s="5">
        <f t="shared" si="24"/>
        <v>0</v>
      </c>
      <c r="P60" s="5">
        <f t="shared" si="24"/>
        <v>0</v>
      </c>
      <c r="Q60" s="5">
        <f t="shared" si="24"/>
        <v>0</v>
      </c>
      <c r="R60" s="5">
        <f t="shared" si="24"/>
        <v>0</v>
      </c>
      <c r="S60" s="5">
        <f t="shared" si="24"/>
        <v>0</v>
      </c>
      <c r="T60" s="5">
        <f t="shared" si="24"/>
        <v>0</v>
      </c>
      <c r="U60" s="5">
        <f t="shared" si="24"/>
        <v>0</v>
      </c>
      <c r="V60" s="5">
        <f t="shared" si="24"/>
        <v>0</v>
      </c>
      <c r="W60" s="5">
        <f t="shared" si="24"/>
        <v>0</v>
      </c>
      <c r="X60" s="5">
        <f t="shared" si="24"/>
        <v>0</v>
      </c>
    </row>
    <row r="61" spans="1:24">
      <c r="A61" s="33" t="s">
        <v>41</v>
      </c>
      <c r="B61" s="5">
        <f t="shared" si="23"/>
        <v>2E-3</v>
      </c>
      <c r="C61" s="5">
        <f t="shared" si="23"/>
        <v>0</v>
      </c>
      <c r="D61" s="5">
        <f t="shared" si="23"/>
        <v>0</v>
      </c>
      <c r="E61" s="5">
        <f t="shared" si="23"/>
        <v>0</v>
      </c>
      <c r="F61" s="5">
        <f t="shared" si="23"/>
        <v>0</v>
      </c>
      <c r="G61" s="5">
        <f t="shared" si="23"/>
        <v>0</v>
      </c>
      <c r="H61" s="5">
        <f t="shared" si="23"/>
        <v>0</v>
      </c>
      <c r="I61" s="5">
        <f t="shared" si="23"/>
        <v>0</v>
      </c>
      <c r="J61" s="5">
        <f t="shared" si="23"/>
        <v>0</v>
      </c>
      <c r="K61" s="5">
        <f t="shared" si="23"/>
        <v>0</v>
      </c>
      <c r="M61" s="5">
        <f t="shared" si="25"/>
        <v>0.19999999999999998</v>
      </c>
      <c r="N61" s="5">
        <f t="shared" si="24"/>
        <v>0</v>
      </c>
      <c r="O61" s="5">
        <f t="shared" si="24"/>
        <v>0</v>
      </c>
      <c r="P61" s="5">
        <f t="shared" si="24"/>
        <v>0</v>
      </c>
      <c r="Q61" s="5">
        <f t="shared" si="24"/>
        <v>0</v>
      </c>
      <c r="R61" s="5">
        <f t="shared" si="24"/>
        <v>0</v>
      </c>
      <c r="S61" s="5">
        <f t="shared" si="24"/>
        <v>0</v>
      </c>
      <c r="T61" s="5">
        <f t="shared" si="24"/>
        <v>0</v>
      </c>
      <c r="U61" s="5">
        <f t="shared" si="24"/>
        <v>0</v>
      </c>
      <c r="V61" s="5">
        <f t="shared" si="24"/>
        <v>0</v>
      </c>
      <c r="W61" s="5">
        <f t="shared" si="24"/>
        <v>0</v>
      </c>
      <c r="X61" s="5">
        <f t="shared" si="24"/>
        <v>0</v>
      </c>
    </row>
    <row r="62" spans="1:24">
      <c r="A62" s="33" t="s">
        <v>42</v>
      </c>
      <c r="B62" s="5">
        <f t="shared" ref="B62:K70" si="26">B91*B$8/B$7*B$6/B$5</f>
        <v>2E-3</v>
      </c>
      <c r="C62" s="5">
        <f t="shared" si="26"/>
        <v>0</v>
      </c>
      <c r="D62" s="5">
        <f t="shared" si="26"/>
        <v>0</v>
      </c>
      <c r="E62" s="5">
        <f t="shared" si="26"/>
        <v>0</v>
      </c>
      <c r="F62" s="5">
        <f t="shared" si="26"/>
        <v>0</v>
      </c>
      <c r="G62" s="5">
        <f t="shared" si="26"/>
        <v>0</v>
      </c>
      <c r="H62" s="5">
        <f t="shared" si="26"/>
        <v>0</v>
      </c>
      <c r="I62" s="5">
        <f t="shared" si="26"/>
        <v>0</v>
      </c>
      <c r="J62" s="5">
        <f t="shared" si="26"/>
        <v>0</v>
      </c>
      <c r="K62" s="5">
        <f t="shared" si="26"/>
        <v>0</v>
      </c>
      <c r="M62" s="5">
        <f t="shared" si="25"/>
        <v>0.19999999999999998</v>
      </c>
      <c r="N62" s="5">
        <f t="shared" si="25"/>
        <v>0</v>
      </c>
      <c r="O62" s="5">
        <f t="shared" si="25"/>
        <v>0</v>
      </c>
      <c r="P62" s="5">
        <f t="shared" si="25"/>
        <v>0</v>
      </c>
      <c r="Q62" s="5">
        <f t="shared" si="25"/>
        <v>0</v>
      </c>
      <c r="R62" s="5">
        <f t="shared" si="25"/>
        <v>0</v>
      </c>
      <c r="S62" s="5">
        <f t="shared" si="25"/>
        <v>0</v>
      </c>
      <c r="T62" s="5">
        <f t="shared" si="25"/>
        <v>0</v>
      </c>
      <c r="U62" s="5">
        <f t="shared" si="25"/>
        <v>0</v>
      </c>
      <c r="V62" s="5">
        <f t="shared" si="25"/>
        <v>0</v>
      </c>
      <c r="W62" s="5">
        <f t="shared" si="25"/>
        <v>0</v>
      </c>
      <c r="X62" s="5">
        <f t="shared" si="25"/>
        <v>0</v>
      </c>
    </row>
    <row r="63" spans="1:24">
      <c r="A63" s="33" t="s">
        <v>43</v>
      </c>
      <c r="B63" s="5">
        <f t="shared" si="26"/>
        <v>2E-3</v>
      </c>
      <c r="C63" s="5">
        <f t="shared" si="26"/>
        <v>0</v>
      </c>
      <c r="D63" s="5">
        <f t="shared" si="26"/>
        <v>0</v>
      </c>
      <c r="E63" s="5">
        <f t="shared" si="26"/>
        <v>0</v>
      </c>
      <c r="F63" s="5">
        <f t="shared" si="26"/>
        <v>0</v>
      </c>
      <c r="G63" s="5">
        <f t="shared" si="26"/>
        <v>0</v>
      </c>
      <c r="H63" s="5">
        <f t="shared" si="26"/>
        <v>0</v>
      </c>
      <c r="I63" s="5">
        <f t="shared" si="26"/>
        <v>0</v>
      </c>
      <c r="J63" s="5">
        <f t="shared" si="26"/>
        <v>0</v>
      </c>
      <c r="K63" s="5">
        <f t="shared" si="26"/>
        <v>0</v>
      </c>
      <c r="M63" s="5">
        <f t="shared" ref="M63:X70" si="27">M92*M$8/M$7*M$6/M$5</f>
        <v>0.19999999999999998</v>
      </c>
      <c r="N63" s="5">
        <f t="shared" si="27"/>
        <v>0</v>
      </c>
      <c r="O63" s="5">
        <f t="shared" si="27"/>
        <v>0</v>
      </c>
      <c r="P63" s="5">
        <f t="shared" si="27"/>
        <v>0</v>
      </c>
      <c r="Q63" s="5">
        <f t="shared" si="27"/>
        <v>0</v>
      </c>
      <c r="R63" s="5">
        <f t="shared" si="27"/>
        <v>0</v>
      </c>
      <c r="S63" s="5">
        <f t="shared" si="27"/>
        <v>0</v>
      </c>
      <c r="T63" s="5">
        <f t="shared" si="27"/>
        <v>0</v>
      </c>
      <c r="U63" s="5">
        <f t="shared" si="27"/>
        <v>0</v>
      </c>
      <c r="V63" s="5">
        <f t="shared" si="27"/>
        <v>0</v>
      </c>
      <c r="W63" s="5">
        <f t="shared" si="27"/>
        <v>0</v>
      </c>
      <c r="X63" s="5">
        <f t="shared" si="27"/>
        <v>0</v>
      </c>
    </row>
    <row r="64" spans="1:24">
      <c r="A64" s="33" t="s">
        <v>56</v>
      </c>
      <c r="B64" s="5">
        <f t="shared" si="26"/>
        <v>5.0000000000000001E-3</v>
      </c>
      <c r="C64" s="5">
        <f t="shared" si="26"/>
        <v>0</v>
      </c>
      <c r="D64" s="5">
        <f t="shared" si="26"/>
        <v>0</v>
      </c>
      <c r="E64" s="5">
        <f t="shared" si="26"/>
        <v>0</v>
      </c>
      <c r="F64" s="5">
        <f t="shared" si="26"/>
        <v>0</v>
      </c>
      <c r="G64" s="5">
        <f t="shared" si="26"/>
        <v>0</v>
      </c>
      <c r="H64" s="5">
        <f t="shared" si="26"/>
        <v>0</v>
      </c>
      <c r="I64" s="5">
        <f t="shared" si="26"/>
        <v>0</v>
      </c>
      <c r="J64" s="5">
        <f t="shared" si="26"/>
        <v>0</v>
      </c>
      <c r="K64" s="5">
        <f t="shared" si="26"/>
        <v>0</v>
      </c>
      <c r="M64" s="5">
        <f t="shared" si="27"/>
        <v>0.5</v>
      </c>
      <c r="N64" s="5">
        <f t="shared" si="27"/>
        <v>0</v>
      </c>
      <c r="O64" s="5">
        <f t="shared" si="27"/>
        <v>0</v>
      </c>
      <c r="P64" s="5">
        <f t="shared" si="27"/>
        <v>0</v>
      </c>
      <c r="Q64" s="5">
        <f t="shared" si="27"/>
        <v>0</v>
      </c>
      <c r="R64" s="5">
        <f t="shared" si="27"/>
        <v>0</v>
      </c>
      <c r="S64" s="5">
        <f t="shared" si="27"/>
        <v>0</v>
      </c>
      <c r="T64" s="5">
        <f t="shared" si="27"/>
        <v>0</v>
      </c>
      <c r="U64" s="5">
        <f t="shared" si="27"/>
        <v>0</v>
      </c>
      <c r="V64" s="5">
        <f t="shared" si="27"/>
        <v>0</v>
      </c>
      <c r="W64" s="5">
        <f t="shared" si="27"/>
        <v>0</v>
      </c>
      <c r="X64" s="5">
        <f t="shared" si="27"/>
        <v>0</v>
      </c>
    </row>
    <row r="65" spans="1:24">
      <c r="A65" s="33" t="s">
        <v>45</v>
      </c>
      <c r="B65" s="5">
        <f t="shared" si="26"/>
        <v>2E-3</v>
      </c>
      <c r="C65" s="5">
        <f t="shared" si="26"/>
        <v>0</v>
      </c>
      <c r="D65" s="5">
        <f t="shared" si="26"/>
        <v>0</v>
      </c>
      <c r="E65" s="5">
        <f t="shared" si="26"/>
        <v>0</v>
      </c>
      <c r="F65" s="5">
        <f t="shared" si="26"/>
        <v>0</v>
      </c>
      <c r="G65" s="5">
        <f t="shared" si="26"/>
        <v>0</v>
      </c>
      <c r="H65" s="5">
        <f t="shared" si="26"/>
        <v>0</v>
      </c>
      <c r="I65" s="5">
        <f t="shared" si="26"/>
        <v>0</v>
      </c>
      <c r="J65" s="5">
        <f t="shared" si="26"/>
        <v>0</v>
      </c>
      <c r="K65" s="5">
        <f t="shared" si="26"/>
        <v>0</v>
      </c>
      <c r="M65" s="5">
        <f t="shared" si="27"/>
        <v>0.19999999999999998</v>
      </c>
      <c r="N65" s="5">
        <f t="shared" si="27"/>
        <v>0</v>
      </c>
      <c r="O65" s="5">
        <f t="shared" si="27"/>
        <v>0</v>
      </c>
      <c r="P65" s="5">
        <f t="shared" si="27"/>
        <v>0</v>
      </c>
      <c r="Q65" s="5">
        <f t="shared" si="27"/>
        <v>0</v>
      </c>
      <c r="R65" s="5">
        <f t="shared" si="27"/>
        <v>0</v>
      </c>
      <c r="S65" s="5">
        <f t="shared" si="27"/>
        <v>0</v>
      </c>
      <c r="T65" s="5">
        <f t="shared" si="27"/>
        <v>0</v>
      </c>
      <c r="U65" s="5">
        <f t="shared" si="27"/>
        <v>0</v>
      </c>
      <c r="V65" s="5">
        <f t="shared" si="27"/>
        <v>0</v>
      </c>
      <c r="W65" s="5">
        <f t="shared" si="27"/>
        <v>0</v>
      </c>
      <c r="X65" s="5">
        <f t="shared" si="27"/>
        <v>0</v>
      </c>
    </row>
    <row r="66" spans="1:24">
      <c r="A66" s="33" t="s">
        <v>46</v>
      </c>
      <c r="B66" s="5">
        <f t="shared" si="26"/>
        <v>2E-3</v>
      </c>
      <c r="C66" s="5">
        <f t="shared" si="26"/>
        <v>0</v>
      </c>
      <c r="D66" s="5">
        <f t="shared" si="26"/>
        <v>0</v>
      </c>
      <c r="E66" s="5">
        <f t="shared" si="26"/>
        <v>0</v>
      </c>
      <c r="F66" s="5">
        <f t="shared" si="26"/>
        <v>0</v>
      </c>
      <c r="G66" s="5">
        <f t="shared" si="26"/>
        <v>0</v>
      </c>
      <c r="H66" s="5">
        <f t="shared" si="26"/>
        <v>0</v>
      </c>
      <c r="I66" s="5">
        <f t="shared" si="26"/>
        <v>0</v>
      </c>
      <c r="J66" s="5">
        <f t="shared" si="26"/>
        <v>0</v>
      </c>
      <c r="K66" s="5">
        <f t="shared" si="26"/>
        <v>0</v>
      </c>
      <c r="M66" s="5">
        <f t="shared" si="27"/>
        <v>0.19999999999999998</v>
      </c>
      <c r="N66" s="5">
        <f t="shared" si="27"/>
        <v>0</v>
      </c>
      <c r="O66" s="5">
        <f t="shared" si="27"/>
        <v>0</v>
      </c>
      <c r="P66" s="5">
        <f t="shared" si="27"/>
        <v>0</v>
      </c>
      <c r="Q66" s="5">
        <f t="shared" si="27"/>
        <v>0</v>
      </c>
      <c r="R66" s="5">
        <f t="shared" si="27"/>
        <v>0</v>
      </c>
      <c r="S66" s="5">
        <f t="shared" si="27"/>
        <v>0</v>
      </c>
      <c r="T66" s="5">
        <f t="shared" si="27"/>
        <v>0</v>
      </c>
      <c r="U66" s="5">
        <f t="shared" si="27"/>
        <v>0</v>
      </c>
      <c r="V66" s="5">
        <f t="shared" si="27"/>
        <v>0</v>
      </c>
      <c r="W66" s="5">
        <f t="shared" si="27"/>
        <v>0</v>
      </c>
      <c r="X66" s="5">
        <f t="shared" si="27"/>
        <v>0</v>
      </c>
    </row>
    <row r="67" spans="1:24">
      <c r="A67" s="33" t="s">
        <v>47</v>
      </c>
      <c r="B67" s="5">
        <f t="shared" si="26"/>
        <v>2E-3</v>
      </c>
      <c r="C67" s="5">
        <f t="shared" si="26"/>
        <v>0</v>
      </c>
      <c r="D67" s="5">
        <f t="shared" si="26"/>
        <v>0</v>
      </c>
      <c r="E67" s="5">
        <f t="shared" si="26"/>
        <v>0</v>
      </c>
      <c r="F67" s="5">
        <f t="shared" si="26"/>
        <v>0</v>
      </c>
      <c r="G67" s="5">
        <f t="shared" si="26"/>
        <v>0</v>
      </c>
      <c r="H67" s="5">
        <f t="shared" si="26"/>
        <v>0</v>
      </c>
      <c r="I67" s="5">
        <f t="shared" si="26"/>
        <v>0</v>
      </c>
      <c r="J67" s="5">
        <f t="shared" si="26"/>
        <v>0</v>
      </c>
      <c r="K67" s="5">
        <f t="shared" si="26"/>
        <v>0</v>
      </c>
      <c r="M67" s="5">
        <f t="shared" si="27"/>
        <v>0.19999999999999998</v>
      </c>
      <c r="N67" s="5">
        <f t="shared" si="27"/>
        <v>0</v>
      </c>
      <c r="O67" s="5">
        <f t="shared" si="27"/>
        <v>0</v>
      </c>
      <c r="P67" s="5">
        <f t="shared" si="27"/>
        <v>0</v>
      </c>
      <c r="Q67" s="5">
        <f t="shared" si="27"/>
        <v>0</v>
      </c>
      <c r="R67" s="5">
        <f t="shared" si="27"/>
        <v>0</v>
      </c>
      <c r="S67" s="5">
        <f t="shared" si="27"/>
        <v>0</v>
      </c>
      <c r="T67" s="5">
        <f t="shared" si="27"/>
        <v>0</v>
      </c>
      <c r="U67" s="5">
        <f t="shared" si="27"/>
        <v>0</v>
      </c>
      <c r="V67" s="5">
        <f t="shared" si="27"/>
        <v>0</v>
      </c>
      <c r="W67" s="5">
        <f t="shared" si="27"/>
        <v>0</v>
      </c>
      <c r="X67" s="5">
        <f t="shared" si="27"/>
        <v>0</v>
      </c>
    </row>
    <row r="68" spans="1:24">
      <c r="A68" s="33" t="s">
        <v>48</v>
      </c>
      <c r="B68" s="5">
        <f t="shared" si="26"/>
        <v>2E-3</v>
      </c>
      <c r="C68" s="5">
        <f t="shared" si="26"/>
        <v>0</v>
      </c>
      <c r="D68" s="5">
        <f t="shared" si="26"/>
        <v>0</v>
      </c>
      <c r="E68" s="5">
        <f t="shared" si="26"/>
        <v>0</v>
      </c>
      <c r="F68" s="5">
        <f t="shared" si="26"/>
        <v>0</v>
      </c>
      <c r="G68" s="5">
        <f t="shared" si="26"/>
        <v>0</v>
      </c>
      <c r="H68" s="5">
        <f t="shared" si="26"/>
        <v>0</v>
      </c>
      <c r="I68" s="5">
        <f t="shared" si="26"/>
        <v>0</v>
      </c>
      <c r="J68" s="5">
        <f t="shared" si="26"/>
        <v>0</v>
      </c>
      <c r="K68" s="5">
        <f t="shared" si="26"/>
        <v>0</v>
      </c>
      <c r="M68" s="5">
        <f t="shared" si="27"/>
        <v>0.19999999999999998</v>
      </c>
      <c r="N68" s="5">
        <f t="shared" si="27"/>
        <v>0</v>
      </c>
      <c r="O68" s="5">
        <f t="shared" si="27"/>
        <v>0</v>
      </c>
      <c r="P68" s="5">
        <f t="shared" si="27"/>
        <v>0</v>
      </c>
      <c r="Q68" s="5">
        <f t="shared" si="27"/>
        <v>0</v>
      </c>
      <c r="R68" s="5">
        <f t="shared" si="27"/>
        <v>0</v>
      </c>
      <c r="S68" s="5">
        <f t="shared" si="27"/>
        <v>0</v>
      </c>
      <c r="T68" s="5">
        <f t="shared" si="27"/>
        <v>0</v>
      </c>
      <c r="U68" s="5">
        <f t="shared" si="27"/>
        <v>0</v>
      </c>
      <c r="V68" s="5">
        <f t="shared" si="27"/>
        <v>0</v>
      </c>
      <c r="W68" s="5">
        <f t="shared" si="27"/>
        <v>0</v>
      </c>
      <c r="X68" s="5">
        <f t="shared" si="27"/>
        <v>0</v>
      </c>
    </row>
    <row r="69" spans="1:24">
      <c r="A69" s="33" t="s">
        <v>49</v>
      </c>
      <c r="B69" s="5">
        <f t="shared" si="26"/>
        <v>2E-3</v>
      </c>
      <c r="C69" s="5">
        <f t="shared" si="26"/>
        <v>0</v>
      </c>
      <c r="D69" s="5">
        <f t="shared" si="26"/>
        <v>0</v>
      </c>
      <c r="E69" s="5">
        <f t="shared" si="26"/>
        <v>0</v>
      </c>
      <c r="F69" s="5">
        <f t="shared" si="26"/>
        <v>0</v>
      </c>
      <c r="G69" s="5">
        <f t="shared" si="26"/>
        <v>0</v>
      </c>
      <c r="H69" s="5">
        <f t="shared" si="26"/>
        <v>0</v>
      </c>
      <c r="I69" s="5">
        <f t="shared" si="26"/>
        <v>0</v>
      </c>
      <c r="J69" s="5">
        <f t="shared" si="26"/>
        <v>0</v>
      </c>
      <c r="K69" s="5">
        <f t="shared" si="26"/>
        <v>0</v>
      </c>
      <c r="M69" s="5">
        <f t="shared" si="27"/>
        <v>0.19999999999999998</v>
      </c>
      <c r="N69" s="5">
        <f t="shared" si="27"/>
        <v>0</v>
      </c>
      <c r="O69" s="5">
        <f t="shared" si="27"/>
        <v>0</v>
      </c>
      <c r="P69" s="5">
        <f t="shared" si="27"/>
        <v>0</v>
      </c>
      <c r="Q69" s="5">
        <f t="shared" si="27"/>
        <v>0</v>
      </c>
      <c r="R69" s="5">
        <f t="shared" si="27"/>
        <v>0</v>
      </c>
      <c r="S69" s="5">
        <f t="shared" si="27"/>
        <v>0</v>
      </c>
      <c r="T69" s="5">
        <f t="shared" si="27"/>
        <v>0</v>
      </c>
      <c r="U69" s="5">
        <f t="shared" si="27"/>
        <v>0</v>
      </c>
      <c r="V69" s="5">
        <f t="shared" si="27"/>
        <v>0</v>
      </c>
      <c r="W69" s="5">
        <f t="shared" si="27"/>
        <v>0</v>
      </c>
      <c r="X69" s="5">
        <f t="shared" si="27"/>
        <v>0</v>
      </c>
    </row>
    <row r="70" spans="1:24">
      <c r="A70" s="33" t="s">
        <v>50</v>
      </c>
      <c r="B70" s="5">
        <f t="shared" si="26"/>
        <v>2E-3</v>
      </c>
      <c r="C70" s="5">
        <f t="shared" si="26"/>
        <v>0</v>
      </c>
      <c r="D70" s="5">
        <f t="shared" si="26"/>
        <v>0</v>
      </c>
      <c r="E70" s="5">
        <f t="shared" si="26"/>
        <v>0</v>
      </c>
      <c r="F70" s="5">
        <f t="shared" si="26"/>
        <v>0</v>
      </c>
      <c r="G70" s="5">
        <f t="shared" si="26"/>
        <v>0</v>
      </c>
      <c r="H70" s="5">
        <f t="shared" si="26"/>
        <v>0</v>
      </c>
      <c r="I70" s="5">
        <f t="shared" si="26"/>
        <v>0</v>
      </c>
      <c r="J70" s="5">
        <f t="shared" si="26"/>
        <v>0</v>
      </c>
      <c r="K70" s="5">
        <f t="shared" si="26"/>
        <v>0</v>
      </c>
      <c r="M70" s="5">
        <f t="shared" si="27"/>
        <v>0.19999999999999998</v>
      </c>
      <c r="N70" s="5">
        <f t="shared" si="27"/>
        <v>0</v>
      </c>
      <c r="O70" s="5">
        <f t="shared" si="27"/>
        <v>0</v>
      </c>
      <c r="P70" s="5">
        <f t="shared" si="27"/>
        <v>0</v>
      </c>
      <c r="Q70" s="5">
        <f t="shared" si="27"/>
        <v>0</v>
      </c>
      <c r="R70" s="5">
        <f t="shared" si="27"/>
        <v>0</v>
      </c>
      <c r="S70" s="5">
        <f t="shared" si="27"/>
        <v>0</v>
      </c>
      <c r="T70" s="5">
        <f t="shared" si="27"/>
        <v>0</v>
      </c>
      <c r="U70" s="5">
        <f t="shared" si="27"/>
        <v>0</v>
      </c>
      <c r="V70" s="5">
        <f t="shared" si="27"/>
        <v>0</v>
      </c>
      <c r="W70" s="5">
        <f t="shared" si="27"/>
        <v>0</v>
      </c>
      <c r="X70" s="5">
        <f t="shared" si="27"/>
        <v>0</v>
      </c>
    </row>
    <row r="73" spans="1:24">
      <c r="A73" s="5" t="s">
        <v>57</v>
      </c>
    </row>
    <row r="74" spans="1:24">
      <c r="A74" s="5" t="s">
        <v>25</v>
      </c>
      <c r="B74" s="5" t="s">
        <v>161</v>
      </c>
      <c r="C74" s="5" t="s">
        <v>161</v>
      </c>
      <c r="D74" s="5" t="s">
        <v>161</v>
      </c>
      <c r="E74" s="5" t="s">
        <v>161</v>
      </c>
      <c r="F74" s="5" t="s">
        <v>161</v>
      </c>
      <c r="G74" s="5" t="s">
        <v>161</v>
      </c>
      <c r="H74" s="5" t="s">
        <v>161</v>
      </c>
      <c r="I74" s="5" t="s">
        <v>161</v>
      </c>
      <c r="J74" s="5" t="s">
        <v>161</v>
      </c>
      <c r="K74" s="5" t="s">
        <v>161</v>
      </c>
      <c r="M74" s="5" t="s">
        <v>161</v>
      </c>
      <c r="N74" s="5" t="s">
        <v>161</v>
      </c>
      <c r="O74" s="5" t="s">
        <v>161</v>
      </c>
      <c r="P74" s="5" t="s">
        <v>161</v>
      </c>
      <c r="Q74" s="5" t="s">
        <v>161</v>
      </c>
      <c r="R74" s="5" t="s">
        <v>161</v>
      </c>
      <c r="S74" s="5" t="s">
        <v>161</v>
      </c>
      <c r="T74" s="5" t="s">
        <v>161</v>
      </c>
      <c r="U74" s="5" t="s">
        <v>161</v>
      </c>
      <c r="V74" s="5" t="s">
        <v>161</v>
      </c>
      <c r="W74" s="5" t="s">
        <v>161</v>
      </c>
      <c r="X74" s="5" t="s">
        <v>161</v>
      </c>
    </row>
    <row r="75" spans="1:24">
      <c r="A75" s="33" t="s">
        <v>53</v>
      </c>
      <c r="B75" s="5">
        <f>B132</f>
        <v>0.05</v>
      </c>
      <c r="C75" s="5">
        <f>IF(C103&lt;500,0,IF(C103/C$128*C$9/$L161&lt;$B75,0,C103/C$128*C$9/$L161))</f>
        <v>0</v>
      </c>
      <c r="D75" s="5">
        <f>IF(D103&lt;500,0,IF(D103/D$128*D$9/$L161&lt;$B75,0,D103/D$128*D$9/$L161))</f>
        <v>0</v>
      </c>
      <c r="E75" s="5">
        <f t="shared" ref="E75:K90" si="28">IF(E103&lt;500,0,IF(E103/E$128*E$9/$L161&lt;$B75,0,E103/E$128*E$9/$L161))</f>
        <v>0</v>
      </c>
      <c r="F75" s="5">
        <f t="shared" si="28"/>
        <v>0</v>
      </c>
      <c r="G75" s="5">
        <f t="shared" si="28"/>
        <v>0</v>
      </c>
      <c r="H75" s="5">
        <f t="shared" si="28"/>
        <v>0</v>
      </c>
      <c r="I75" s="5">
        <f t="shared" si="28"/>
        <v>0</v>
      </c>
      <c r="J75" s="5">
        <f t="shared" si="28"/>
        <v>0</v>
      </c>
      <c r="K75" s="5">
        <f t="shared" si="28"/>
        <v>0</v>
      </c>
      <c r="M75" s="5">
        <f t="shared" ref="M75:M99" si="29">B75</f>
        <v>0.05</v>
      </c>
      <c r="N75" s="5">
        <f>IF(N103&lt;500,0,IF(N103/N$128*N$9/$L161&lt;$B75,0,N103/N$128*N$9/$L161))</f>
        <v>0</v>
      </c>
      <c r="O75" s="5">
        <f t="shared" ref="O75:X76" si="30">IF(O103&lt;500,0,IF(O103/O$128*O$9/$L161&lt;$B75,0,O103/O$128*O$9/$L161))</f>
        <v>0</v>
      </c>
      <c r="P75" s="5">
        <f t="shared" si="30"/>
        <v>0</v>
      </c>
      <c r="Q75" s="5">
        <f t="shared" si="30"/>
        <v>0</v>
      </c>
      <c r="R75" s="5">
        <f t="shared" si="30"/>
        <v>0</v>
      </c>
      <c r="S75" s="5">
        <f t="shared" si="30"/>
        <v>0</v>
      </c>
      <c r="T75" s="5">
        <f t="shared" si="30"/>
        <v>0</v>
      </c>
      <c r="U75" s="5">
        <f t="shared" si="30"/>
        <v>0</v>
      </c>
      <c r="V75" s="5">
        <f t="shared" si="30"/>
        <v>0</v>
      </c>
      <c r="W75" s="5">
        <f t="shared" si="30"/>
        <v>0</v>
      </c>
      <c r="X75" s="5">
        <f t="shared" si="30"/>
        <v>0</v>
      </c>
    </row>
    <row r="76" spans="1:24">
      <c r="A76" s="33" t="s">
        <v>27</v>
      </c>
      <c r="B76" s="5">
        <f t="shared" ref="B76:B99" si="31">B133</f>
        <v>0.02</v>
      </c>
      <c r="C76" s="5">
        <f t="shared" ref="C76:K91" si="32">IF(C104&lt;500,0,IF(C104/C$128*C$9/$L162&lt;$B76,0,C104/C$128*C$9/$L162))</f>
        <v>0</v>
      </c>
      <c r="D76" s="5">
        <f t="shared" si="32"/>
        <v>0</v>
      </c>
      <c r="E76" s="5">
        <f t="shared" si="28"/>
        <v>0</v>
      </c>
      <c r="F76" s="5">
        <f t="shared" si="28"/>
        <v>0</v>
      </c>
      <c r="G76" s="5">
        <f t="shared" si="28"/>
        <v>0</v>
      </c>
      <c r="H76" s="5">
        <f t="shared" si="28"/>
        <v>0</v>
      </c>
      <c r="I76" s="5">
        <f t="shared" si="28"/>
        <v>0</v>
      </c>
      <c r="J76" s="5">
        <f t="shared" si="28"/>
        <v>0</v>
      </c>
      <c r="K76" s="5">
        <f t="shared" si="28"/>
        <v>0</v>
      </c>
      <c r="M76" s="5">
        <f t="shared" si="29"/>
        <v>0.02</v>
      </c>
      <c r="N76" s="5">
        <f t="shared" ref="N76" si="33">IF(N104&lt;500,0,IF(N104/N$128*N$9/$L162&lt;$B76,0,N104/N$128*N$9/$L162))</f>
        <v>0</v>
      </c>
      <c r="O76" s="5">
        <f t="shared" si="30"/>
        <v>0</v>
      </c>
      <c r="P76" s="5">
        <f t="shared" si="30"/>
        <v>0</v>
      </c>
      <c r="Q76" s="5">
        <f t="shared" si="30"/>
        <v>0</v>
      </c>
      <c r="R76" s="5">
        <f t="shared" si="30"/>
        <v>0</v>
      </c>
      <c r="S76" s="5">
        <f t="shared" si="30"/>
        <v>0</v>
      </c>
      <c r="T76" s="5">
        <f t="shared" si="30"/>
        <v>0</v>
      </c>
      <c r="U76" s="5">
        <f t="shared" si="30"/>
        <v>0</v>
      </c>
      <c r="V76" s="5">
        <f t="shared" si="30"/>
        <v>0</v>
      </c>
      <c r="W76" s="5">
        <f t="shared" si="30"/>
        <v>0</v>
      </c>
      <c r="X76" s="5">
        <f t="shared" si="30"/>
        <v>0</v>
      </c>
    </row>
    <row r="77" spans="1:24">
      <c r="A77" s="33" t="s">
        <v>28</v>
      </c>
      <c r="B77" s="5">
        <f t="shared" si="31"/>
        <v>0.02</v>
      </c>
      <c r="C77" s="5">
        <f>IF(C105&lt;1000,0,IF(C105/C$128*C$9/$L163&lt;$B77,0,C105/C$128*C$9/$L163))</f>
        <v>0</v>
      </c>
      <c r="D77" s="5">
        <f t="shared" si="32"/>
        <v>0</v>
      </c>
      <c r="E77" s="5">
        <f t="shared" si="28"/>
        <v>0</v>
      </c>
      <c r="F77" s="5">
        <f t="shared" si="28"/>
        <v>0</v>
      </c>
      <c r="G77" s="5">
        <f t="shared" si="28"/>
        <v>0</v>
      </c>
      <c r="H77" s="5">
        <f t="shared" si="28"/>
        <v>0</v>
      </c>
      <c r="I77" s="5">
        <f t="shared" si="28"/>
        <v>0</v>
      </c>
      <c r="J77" s="5">
        <f t="shared" si="28"/>
        <v>0</v>
      </c>
      <c r="K77" s="5">
        <f t="shared" si="28"/>
        <v>0</v>
      </c>
      <c r="M77" s="5">
        <f t="shared" si="29"/>
        <v>0.02</v>
      </c>
      <c r="N77" s="5">
        <f>IF(N105&lt;1000,0,IF(N105/N$128*N$9/$L163&lt;$B77,0,N105/N$128*N$9/$L163))</f>
        <v>0</v>
      </c>
      <c r="O77" s="5">
        <f t="shared" ref="O77:X77" si="34">IF(O105&lt;1000,0,IF(O105/O$128*O$9/$L163&lt;$B77,0,O105/O$128*O$9/$L163))</f>
        <v>0</v>
      </c>
      <c r="P77" s="5">
        <f t="shared" si="34"/>
        <v>0</v>
      </c>
      <c r="Q77" s="5">
        <f t="shared" si="34"/>
        <v>0</v>
      </c>
      <c r="R77" s="5">
        <f t="shared" si="34"/>
        <v>0</v>
      </c>
      <c r="S77" s="5">
        <f t="shared" si="34"/>
        <v>0</v>
      </c>
      <c r="T77" s="5">
        <f t="shared" si="34"/>
        <v>0</v>
      </c>
      <c r="U77" s="5">
        <f t="shared" si="34"/>
        <v>0</v>
      </c>
      <c r="V77" s="5">
        <f t="shared" si="34"/>
        <v>0</v>
      </c>
      <c r="W77" s="5">
        <f t="shared" si="34"/>
        <v>0</v>
      </c>
      <c r="X77" s="5">
        <f t="shared" si="34"/>
        <v>0</v>
      </c>
    </row>
    <row r="78" spans="1:24">
      <c r="A78" s="33" t="s">
        <v>29</v>
      </c>
      <c r="B78" s="5">
        <f t="shared" si="31"/>
        <v>5.0000000000000001E-3</v>
      </c>
      <c r="C78" s="5">
        <f>IF(C106&lt;1000,0,IF(C106/C$128*C$9/$L164&lt;$B78,0,C106/C$128*C$9/$L164))</f>
        <v>0</v>
      </c>
      <c r="D78" s="5">
        <f t="shared" si="32"/>
        <v>0</v>
      </c>
      <c r="E78" s="5">
        <f t="shared" si="28"/>
        <v>0</v>
      </c>
      <c r="F78" s="5">
        <f t="shared" si="28"/>
        <v>0</v>
      </c>
      <c r="G78" s="5">
        <f t="shared" si="28"/>
        <v>0</v>
      </c>
      <c r="H78" s="5">
        <f t="shared" si="28"/>
        <v>0</v>
      </c>
      <c r="I78" s="5">
        <f t="shared" si="28"/>
        <v>0</v>
      </c>
      <c r="J78" s="5">
        <f t="shared" si="28"/>
        <v>0</v>
      </c>
      <c r="K78" s="5">
        <f t="shared" si="28"/>
        <v>0</v>
      </c>
      <c r="M78" s="5">
        <f t="shared" si="29"/>
        <v>5.0000000000000001E-3</v>
      </c>
      <c r="N78" s="5">
        <f t="shared" ref="N78:X79" si="35">IF(N106&lt;1000,0,IF(N106/N$128*N$9/$L164&lt;$B78,0,N106/N$128*N$9/$L164))</f>
        <v>0</v>
      </c>
      <c r="O78" s="5">
        <f t="shared" si="35"/>
        <v>0</v>
      </c>
      <c r="P78" s="5">
        <f t="shared" si="35"/>
        <v>0</v>
      </c>
      <c r="Q78" s="5">
        <f t="shared" si="35"/>
        <v>0</v>
      </c>
      <c r="R78" s="5">
        <f t="shared" si="35"/>
        <v>0</v>
      </c>
      <c r="S78" s="5">
        <f t="shared" si="35"/>
        <v>0</v>
      </c>
      <c r="T78" s="5">
        <f t="shared" si="35"/>
        <v>0</v>
      </c>
      <c r="U78" s="5">
        <f t="shared" si="35"/>
        <v>0</v>
      </c>
      <c r="V78" s="5">
        <f t="shared" si="35"/>
        <v>0</v>
      </c>
      <c r="W78" s="5">
        <f t="shared" si="35"/>
        <v>0</v>
      </c>
      <c r="X78" s="5">
        <f t="shared" si="35"/>
        <v>0</v>
      </c>
    </row>
    <row r="79" spans="1:24">
      <c r="A79" s="33" t="s">
        <v>30</v>
      </c>
      <c r="B79" s="5">
        <f t="shared" si="31"/>
        <v>2E-3</v>
      </c>
      <c r="C79" s="5">
        <f>IF(C107&lt;1000,0,IF(C107/C$128*C$9/$L165&lt;$B79,0,C107/C$128*C$9/$L165))</f>
        <v>0</v>
      </c>
      <c r="D79" s="5">
        <f t="shared" si="32"/>
        <v>0</v>
      </c>
      <c r="E79" s="5">
        <f t="shared" si="28"/>
        <v>0</v>
      </c>
      <c r="F79" s="5">
        <f t="shared" si="28"/>
        <v>0</v>
      </c>
      <c r="G79" s="5">
        <f t="shared" si="28"/>
        <v>0</v>
      </c>
      <c r="H79" s="5">
        <f t="shared" si="28"/>
        <v>0</v>
      </c>
      <c r="I79" s="5">
        <f t="shared" si="28"/>
        <v>0</v>
      </c>
      <c r="J79" s="5">
        <f t="shared" si="28"/>
        <v>0</v>
      </c>
      <c r="K79" s="5">
        <f t="shared" si="28"/>
        <v>0</v>
      </c>
      <c r="M79" s="5">
        <f t="shared" si="29"/>
        <v>2E-3</v>
      </c>
      <c r="N79" s="5">
        <f t="shared" si="35"/>
        <v>0</v>
      </c>
      <c r="O79" s="5">
        <f t="shared" si="35"/>
        <v>0</v>
      </c>
      <c r="P79" s="5">
        <f t="shared" si="35"/>
        <v>0</v>
      </c>
      <c r="Q79" s="5">
        <f t="shared" si="35"/>
        <v>0</v>
      </c>
      <c r="R79" s="5">
        <f t="shared" si="35"/>
        <v>0</v>
      </c>
      <c r="S79" s="5">
        <f t="shared" si="35"/>
        <v>0</v>
      </c>
      <c r="T79" s="5">
        <f t="shared" si="35"/>
        <v>0</v>
      </c>
      <c r="U79" s="5">
        <f t="shared" si="35"/>
        <v>0</v>
      </c>
      <c r="V79" s="5">
        <f t="shared" si="35"/>
        <v>0</v>
      </c>
      <c r="W79" s="5">
        <f t="shared" si="35"/>
        <v>0</v>
      </c>
      <c r="X79" s="5">
        <f t="shared" si="35"/>
        <v>0</v>
      </c>
    </row>
    <row r="80" spans="1:24">
      <c r="A80" s="33" t="s">
        <v>54</v>
      </c>
      <c r="B80" s="5">
        <f t="shared" si="31"/>
        <v>0.02</v>
      </c>
      <c r="C80" s="5">
        <f t="shared" si="32"/>
        <v>0</v>
      </c>
      <c r="D80" s="5">
        <f t="shared" si="32"/>
        <v>0</v>
      </c>
      <c r="E80" s="5">
        <f t="shared" si="28"/>
        <v>0</v>
      </c>
      <c r="F80" s="5">
        <f t="shared" si="28"/>
        <v>0</v>
      </c>
      <c r="G80" s="5">
        <f t="shared" si="28"/>
        <v>0</v>
      </c>
      <c r="H80" s="5">
        <f t="shared" si="28"/>
        <v>0</v>
      </c>
      <c r="I80" s="5">
        <f t="shared" si="28"/>
        <v>0</v>
      </c>
      <c r="J80" s="5">
        <f t="shared" si="28"/>
        <v>0</v>
      </c>
      <c r="K80" s="5">
        <f t="shared" si="28"/>
        <v>0</v>
      </c>
      <c r="M80" s="5">
        <f t="shared" si="29"/>
        <v>0.02</v>
      </c>
      <c r="N80" s="5">
        <f t="shared" ref="N80:X81" si="36">IF(N108&lt;500,0,IF(N108/N$128*N$9/$L166&lt;$B80,0,N108/N$128*N$9/$L166))</f>
        <v>0</v>
      </c>
      <c r="O80" s="5">
        <f t="shared" si="36"/>
        <v>0</v>
      </c>
      <c r="P80" s="5">
        <f t="shared" si="36"/>
        <v>0</v>
      </c>
      <c r="Q80" s="5">
        <f t="shared" si="36"/>
        <v>0</v>
      </c>
      <c r="R80" s="5">
        <f t="shared" si="36"/>
        <v>0</v>
      </c>
      <c r="S80" s="5">
        <f t="shared" si="36"/>
        <v>0</v>
      </c>
      <c r="T80" s="5">
        <f t="shared" si="36"/>
        <v>0</v>
      </c>
      <c r="U80" s="5">
        <f t="shared" si="36"/>
        <v>0</v>
      </c>
      <c r="V80" s="5">
        <f t="shared" si="36"/>
        <v>0</v>
      </c>
      <c r="W80" s="5">
        <f t="shared" si="36"/>
        <v>0</v>
      </c>
      <c r="X80" s="5">
        <f t="shared" si="36"/>
        <v>0</v>
      </c>
    </row>
    <row r="81" spans="1:24">
      <c r="A81" s="33" t="s">
        <v>32</v>
      </c>
      <c r="B81" s="5">
        <f t="shared" si="31"/>
        <v>5.0000000000000001E-3</v>
      </c>
      <c r="C81" s="5">
        <f t="shared" si="32"/>
        <v>0</v>
      </c>
      <c r="D81" s="5">
        <f t="shared" si="32"/>
        <v>0</v>
      </c>
      <c r="E81" s="5">
        <f t="shared" si="28"/>
        <v>0</v>
      </c>
      <c r="F81" s="5">
        <f t="shared" si="28"/>
        <v>0</v>
      </c>
      <c r="G81" s="5">
        <f t="shared" si="28"/>
        <v>0</v>
      </c>
      <c r="H81" s="5">
        <f t="shared" si="28"/>
        <v>0</v>
      </c>
      <c r="I81" s="5">
        <f t="shared" si="28"/>
        <v>0</v>
      </c>
      <c r="J81" s="5">
        <f t="shared" si="28"/>
        <v>0</v>
      </c>
      <c r="K81" s="5">
        <f t="shared" si="28"/>
        <v>0</v>
      </c>
      <c r="M81" s="5">
        <f t="shared" si="29"/>
        <v>5.0000000000000001E-3</v>
      </c>
      <c r="N81" s="5">
        <f t="shared" si="36"/>
        <v>0</v>
      </c>
      <c r="O81" s="5">
        <f t="shared" si="36"/>
        <v>0</v>
      </c>
      <c r="P81" s="5">
        <f t="shared" si="36"/>
        <v>0</v>
      </c>
      <c r="Q81" s="5">
        <f t="shared" si="36"/>
        <v>0</v>
      </c>
      <c r="R81" s="5">
        <f t="shared" si="36"/>
        <v>0</v>
      </c>
      <c r="S81" s="5">
        <f t="shared" si="36"/>
        <v>0</v>
      </c>
      <c r="T81" s="5">
        <f t="shared" si="36"/>
        <v>0</v>
      </c>
      <c r="U81" s="5">
        <f t="shared" si="36"/>
        <v>0</v>
      </c>
      <c r="V81" s="5">
        <f t="shared" si="36"/>
        <v>0</v>
      </c>
      <c r="W81" s="5">
        <f t="shared" si="36"/>
        <v>0</v>
      </c>
      <c r="X81" s="5">
        <f t="shared" si="36"/>
        <v>0</v>
      </c>
    </row>
    <row r="82" spans="1:24">
      <c r="A82" s="33" t="s">
        <v>33</v>
      </c>
      <c r="B82" s="5">
        <f t="shared" si="31"/>
        <v>2E-3</v>
      </c>
      <c r="C82" s="5">
        <f>IF(C110&lt;1000,0,IF(C110/C$128*C$9/$L168&lt;$B82,0,C110/C$128*C$9/$L168))</f>
        <v>0</v>
      </c>
      <c r="D82" s="5">
        <f t="shared" si="32"/>
        <v>0</v>
      </c>
      <c r="E82" s="5">
        <f t="shared" si="28"/>
        <v>0</v>
      </c>
      <c r="F82" s="5">
        <f t="shared" si="28"/>
        <v>0</v>
      </c>
      <c r="G82" s="5">
        <f t="shared" si="28"/>
        <v>0</v>
      </c>
      <c r="H82" s="5">
        <f t="shared" si="28"/>
        <v>0</v>
      </c>
      <c r="I82" s="5">
        <f t="shared" si="28"/>
        <v>0</v>
      </c>
      <c r="J82" s="5">
        <f t="shared" si="28"/>
        <v>0</v>
      </c>
      <c r="K82" s="5">
        <f t="shared" si="28"/>
        <v>0</v>
      </c>
      <c r="M82" s="5">
        <f t="shared" si="29"/>
        <v>2E-3</v>
      </c>
      <c r="N82" s="5">
        <f>IF(N110&lt;1000,0,IF(N110/N$128*N$9/$L168&lt;$B82,0,N110/N$128*N$9/$L168))</f>
        <v>0</v>
      </c>
      <c r="O82" s="5">
        <f t="shared" ref="O82:X82" si="37">IF(O110&lt;1000,0,IF(O110/O$128*O$9/$L168&lt;$B82,0,O110/O$128*O$9/$L168))</f>
        <v>0</v>
      </c>
      <c r="P82" s="5">
        <f t="shared" si="37"/>
        <v>0</v>
      </c>
      <c r="Q82" s="5">
        <f t="shared" si="37"/>
        <v>0</v>
      </c>
      <c r="R82" s="5">
        <f t="shared" si="37"/>
        <v>0</v>
      </c>
      <c r="S82" s="5">
        <f t="shared" si="37"/>
        <v>0</v>
      </c>
      <c r="T82" s="5">
        <f t="shared" si="37"/>
        <v>0</v>
      </c>
      <c r="U82" s="5">
        <f t="shared" si="37"/>
        <v>0</v>
      </c>
      <c r="V82" s="5">
        <f t="shared" si="37"/>
        <v>0</v>
      </c>
      <c r="W82" s="5">
        <f t="shared" si="37"/>
        <v>0</v>
      </c>
      <c r="X82" s="5">
        <f t="shared" si="37"/>
        <v>0</v>
      </c>
    </row>
    <row r="83" spans="1:24">
      <c r="A83" s="33" t="s">
        <v>34</v>
      </c>
      <c r="B83" s="5">
        <f t="shared" si="31"/>
        <v>2E-3</v>
      </c>
      <c r="C83" s="5">
        <f>IF(C111&lt;1000,0,IF(C111/C$128*C$9/$L169&lt;$B83,0,C111/C$128*C$9/$L169))</f>
        <v>0</v>
      </c>
      <c r="D83" s="5">
        <f t="shared" si="32"/>
        <v>0</v>
      </c>
      <c r="E83" s="5">
        <f t="shared" si="28"/>
        <v>0</v>
      </c>
      <c r="F83" s="5">
        <f t="shared" si="28"/>
        <v>0</v>
      </c>
      <c r="G83" s="5">
        <f t="shared" si="28"/>
        <v>0</v>
      </c>
      <c r="H83" s="5">
        <f t="shared" si="28"/>
        <v>0</v>
      </c>
      <c r="I83" s="5">
        <f t="shared" si="28"/>
        <v>0</v>
      </c>
      <c r="J83" s="5">
        <f t="shared" si="28"/>
        <v>0</v>
      </c>
      <c r="K83" s="5">
        <f t="shared" si="28"/>
        <v>0</v>
      </c>
      <c r="M83" s="5">
        <f t="shared" si="29"/>
        <v>2E-3</v>
      </c>
      <c r="N83" s="5">
        <f t="shared" ref="N83:X85" si="38">IF(N111&lt;1000,0,IF(N111/N$128*N$9/$L169&lt;$B83,0,N111/N$128*N$9/$L169))</f>
        <v>0</v>
      </c>
      <c r="O83" s="5">
        <f t="shared" si="38"/>
        <v>0</v>
      </c>
      <c r="P83" s="5">
        <f t="shared" si="38"/>
        <v>0</v>
      </c>
      <c r="Q83" s="5">
        <f t="shared" si="38"/>
        <v>0</v>
      </c>
      <c r="R83" s="5">
        <f t="shared" si="38"/>
        <v>0</v>
      </c>
      <c r="S83" s="5">
        <f t="shared" si="38"/>
        <v>0</v>
      </c>
      <c r="T83" s="5">
        <f t="shared" si="38"/>
        <v>0</v>
      </c>
      <c r="U83" s="5">
        <f t="shared" si="38"/>
        <v>0</v>
      </c>
      <c r="V83" s="5">
        <f t="shared" si="38"/>
        <v>0</v>
      </c>
      <c r="W83" s="5">
        <f t="shared" si="38"/>
        <v>0</v>
      </c>
      <c r="X83" s="5">
        <f t="shared" si="38"/>
        <v>0</v>
      </c>
    </row>
    <row r="84" spans="1:24">
      <c r="A84" s="33" t="s">
        <v>35</v>
      </c>
      <c r="B84" s="5">
        <f t="shared" si="31"/>
        <v>2E-3</v>
      </c>
      <c r="C84" s="5">
        <f>IF(C112&lt;1000,0,IF(C112/C$128*C$9/$L170&lt;$B84,0,C112/C$128*C$9/$L170))</f>
        <v>0</v>
      </c>
      <c r="D84" s="5">
        <f t="shared" si="32"/>
        <v>0</v>
      </c>
      <c r="E84" s="5">
        <f t="shared" si="28"/>
        <v>0</v>
      </c>
      <c r="F84" s="5">
        <f t="shared" si="28"/>
        <v>0</v>
      </c>
      <c r="G84" s="5">
        <f t="shared" si="28"/>
        <v>0</v>
      </c>
      <c r="H84" s="5">
        <f t="shared" si="28"/>
        <v>0</v>
      </c>
      <c r="I84" s="5">
        <f t="shared" si="28"/>
        <v>0</v>
      </c>
      <c r="J84" s="5">
        <f t="shared" si="28"/>
        <v>0</v>
      </c>
      <c r="K84" s="5">
        <f t="shared" si="28"/>
        <v>0</v>
      </c>
      <c r="M84" s="5">
        <f t="shared" si="29"/>
        <v>2E-3</v>
      </c>
      <c r="N84" s="5">
        <f t="shared" si="38"/>
        <v>0</v>
      </c>
      <c r="O84" s="5">
        <f t="shared" si="38"/>
        <v>0</v>
      </c>
      <c r="P84" s="5">
        <f t="shared" si="38"/>
        <v>0</v>
      </c>
      <c r="Q84" s="5">
        <f t="shared" si="38"/>
        <v>0</v>
      </c>
      <c r="R84" s="5">
        <f t="shared" si="38"/>
        <v>0</v>
      </c>
      <c r="S84" s="5">
        <f t="shared" si="38"/>
        <v>0</v>
      </c>
      <c r="T84" s="5">
        <f t="shared" si="38"/>
        <v>0</v>
      </c>
      <c r="U84" s="5">
        <f t="shared" si="38"/>
        <v>0</v>
      </c>
      <c r="V84" s="5">
        <f t="shared" si="38"/>
        <v>0</v>
      </c>
      <c r="W84" s="5">
        <f t="shared" si="38"/>
        <v>0</v>
      </c>
      <c r="X84" s="5">
        <f t="shared" si="38"/>
        <v>0</v>
      </c>
    </row>
    <row r="85" spans="1:24">
      <c r="A85" s="33" t="s">
        <v>36</v>
      </c>
      <c r="B85" s="5">
        <f t="shared" si="31"/>
        <v>2E-3</v>
      </c>
      <c r="C85" s="5">
        <f>IF(C113&lt;1000,0,IF(C113/C$128*C$9/$L171&lt;$B85,0,C113/C$128*C$9/$L171))</f>
        <v>0</v>
      </c>
      <c r="D85" s="5">
        <f t="shared" si="32"/>
        <v>0</v>
      </c>
      <c r="E85" s="5">
        <f t="shared" si="28"/>
        <v>0</v>
      </c>
      <c r="F85" s="5">
        <f t="shared" si="28"/>
        <v>0</v>
      </c>
      <c r="G85" s="5">
        <f t="shared" si="28"/>
        <v>0</v>
      </c>
      <c r="H85" s="5">
        <f t="shared" si="28"/>
        <v>0</v>
      </c>
      <c r="I85" s="5">
        <f t="shared" si="28"/>
        <v>0</v>
      </c>
      <c r="J85" s="5">
        <f t="shared" si="28"/>
        <v>0</v>
      </c>
      <c r="K85" s="5">
        <f t="shared" si="28"/>
        <v>0</v>
      </c>
      <c r="M85" s="5">
        <f t="shared" si="29"/>
        <v>2E-3</v>
      </c>
      <c r="N85" s="5">
        <f t="shared" si="38"/>
        <v>0</v>
      </c>
      <c r="O85" s="5">
        <f t="shared" si="38"/>
        <v>0</v>
      </c>
      <c r="P85" s="5">
        <f t="shared" si="38"/>
        <v>0</v>
      </c>
      <c r="Q85" s="5">
        <f t="shared" si="38"/>
        <v>0</v>
      </c>
      <c r="R85" s="5">
        <f t="shared" si="38"/>
        <v>0</v>
      </c>
      <c r="S85" s="5">
        <f t="shared" si="38"/>
        <v>0</v>
      </c>
      <c r="T85" s="5">
        <f t="shared" si="38"/>
        <v>0</v>
      </c>
      <c r="U85" s="5">
        <f t="shared" si="38"/>
        <v>0</v>
      </c>
      <c r="V85" s="5">
        <f t="shared" si="38"/>
        <v>0</v>
      </c>
      <c r="W85" s="5">
        <f t="shared" si="38"/>
        <v>0</v>
      </c>
      <c r="X85" s="5">
        <f t="shared" si="38"/>
        <v>0</v>
      </c>
    </row>
    <row r="86" spans="1:24">
      <c r="A86" s="33" t="s">
        <v>55</v>
      </c>
      <c r="B86" s="5">
        <f t="shared" si="31"/>
        <v>0.01</v>
      </c>
      <c r="C86" s="5">
        <f t="shared" si="32"/>
        <v>0</v>
      </c>
      <c r="D86" s="5">
        <f t="shared" si="32"/>
        <v>0</v>
      </c>
      <c r="E86" s="5">
        <f t="shared" si="28"/>
        <v>0</v>
      </c>
      <c r="F86" s="5">
        <f t="shared" si="28"/>
        <v>0</v>
      </c>
      <c r="G86" s="5">
        <f t="shared" si="28"/>
        <v>0</v>
      </c>
      <c r="H86" s="5">
        <f t="shared" si="28"/>
        <v>0</v>
      </c>
      <c r="I86" s="5">
        <f t="shared" si="28"/>
        <v>0</v>
      </c>
      <c r="J86" s="5">
        <f t="shared" si="28"/>
        <v>0</v>
      </c>
      <c r="K86" s="5">
        <f t="shared" si="28"/>
        <v>0</v>
      </c>
      <c r="M86" s="5">
        <f t="shared" si="29"/>
        <v>0.01</v>
      </c>
      <c r="N86" s="5">
        <f t="shared" ref="N86:X87" si="39">IF(N114&lt;500,0,IF(N114/N$128*N$9/$L172&lt;$B86,0,N114/N$128*N$9/$L172))</f>
        <v>0</v>
      </c>
      <c r="O86" s="5">
        <f t="shared" si="39"/>
        <v>0</v>
      </c>
      <c r="P86" s="5">
        <f t="shared" si="39"/>
        <v>0</v>
      </c>
      <c r="Q86" s="5">
        <f t="shared" si="39"/>
        <v>0</v>
      </c>
      <c r="R86" s="5">
        <f t="shared" si="39"/>
        <v>0</v>
      </c>
      <c r="S86" s="5">
        <f t="shared" si="39"/>
        <v>0</v>
      </c>
      <c r="T86" s="5">
        <f t="shared" si="39"/>
        <v>0</v>
      </c>
      <c r="U86" s="5">
        <f t="shared" si="39"/>
        <v>0</v>
      </c>
      <c r="V86" s="5">
        <f t="shared" si="39"/>
        <v>0</v>
      </c>
      <c r="W86" s="5">
        <f t="shared" si="39"/>
        <v>0</v>
      </c>
      <c r="X86" s="5">
        <f t="shared" si="39"/>
        <v>0</v>
      </c>
    </row>
    <row r="87" spans="1:24">
      <c r="A87" s="33" t="s">
        <v>38</v>
      </c>
      <c r="B87" s="5">
        <f t="shared" si="31"/>
        <v>5.0000000000000001E-3</v>
      </c>
      <c r="C87" s="5">
        <f t="shared" si="32"/>
        <v>0</v>
      </c>
      <c r="D87" s="5">
        <f t="shared" si="32"/>
        <v>0</v>
      </c>
      <c r="E87" s="5">
        <f t="shared" si="28"/>
        <v>0</v>
      </c>
      <c r="F87" s="5">
        <f t="shared" si="28"/>
        <v>0</v>
      </c>
      <c r="G87" s="5">
        <f t="shared" si="28"/>
        <v>0</v>
      </c>
      <c r="H87" s="5">
        <f t="shared" si="28"/>
        <v>0</v>
      </c>
      <c r="I87" s="5">
        <f t="shared" si="28"/>
        <v>0</v>
      </c>
      <c r="J87" s="5">
        <f t="shared" si="28"/>
        <v>0</v>
      </c>
      <c r="K87" s="5">
        <f t="shared" si="28"/>
        <v>0</v>
      </c>
      <c r="M87" s="5">
        <f t="shared" si="29"/>
        <v>5.0000000000000001E-3</v>
      </c>
      <c r="N87" s="5">
        <f t="shared" si="39"/>
        <v>0</v>
      </c>
      <c r="O87" s="5">
        <f t="shared" si="39"/>
        <v>0</v>
      </c>
      <c r="P87" s="5">
        <f t="shared" si="39"/>
        <v>0</v>
      </c>
      <c r="Q87" s="5">
        <f t="shared" si="39"/>
        <v>0</v>
      </c>
      <c r="R87" s="5">
        <f t="shared" si="39"/>
        <v>0</v>
      </c>
      <c r="S87" s="5">
        <f t="shared" si="39"/>
        <v>0</v>
      </c>
      <c r="T87" s="5">
        <f t="shared" si="39"/>
        <v>0</v>
      </c>
      <c r="U87" s="5">
        <f t="shared" si="39"/>
        <v>0</v>
      </c>
      <c r="V87" s="5">
        <f t="shared" si="39"/>
        <v>0</v>
      </c>
      <c r="W87" s="5">
        <f t="shared" si="39"/>
        <v>0</v>
      </c>
      <c r="X87" s="5">
        <f t="shared" si="39"/>
        <v>0</v>
      </c>
    </row>
    <row r="88" spans="1:24">
      <c r="A88" s="33" t="s">
        <v>39</v>
      </c>
      <c r="B88" s="5">
        <f t="shared" si="31"/>
        <v>2E-3</v>
      </c>
      <c r="C88" s="5">
        <f>IF(C116&lt;1000,0,IF(C116/C$128*C$9/$L174&lt;$B88,0,C116/C$128*C$9/$L174))</f>
        <v>0</v>
      </c>
      <c r="D88" s="5">
        <f t="shared" si="32"/>
        <v>0</v>
      </c>
      <c r="E88" s="5">
        <f t="shared" si="28"/>
        <v>0</v>
      </c>
      <c r="F88" s="5">
        <f t="shared" si="28"/>
        <v>0</v>
      </c>
      <c r="G88" s="5">
        <f t="shared" si="28"/>
        <v>0</v>
      </c>
      <c r="H88" s="5">
        <f t="shared" si="28"/>
        <v>0</v>
      </c>
      <c r="I88" s="5">
        <f t="shared" si="28"/>
        <v>0</v>
      </c>
      <c r="J88" s="5">
        <f t="shared" si="28"/>
        <v>0</v>
      </c>
      <c r="K88" s="5">
        <f t="shared" si="28"/>
        <v>0</v>
      </c>
      <c r="M88" s="5">
        <f t="shared" si="29"/>
        <v>2E-3</v>
      </c>
      <c r="N88" s="5">
        <f>IF(N116&lt;1000,0,IF(N116/N$128*N$9/$L174&lt;$B88,0,N116/N$128*N$9/$L174))</f>
        <v>0</v>
      </c>
      <c r="O88" s="5">
        <f t="shared" ref="O88:X88" si="40">IF(O116&lt;1000,0,IF(O116/O$128*O$9/$L174&lt;$B88,0,O116/O$128*O$9/$L174))</f>
        <v>0</v>
      </c>
      <c r="P88" s="5">
        <f t="shared" si="40"/>
        <v>0</v>
      </c>
      <c r="Q88" s="5">
        <f t="shared" si="40"/>
        <v>0</v>
      </c>
      <c r="R88" s="5">
        <f t="shared" si="40"/>
        <v>0</v>
      </c>
      <c r="S88" s="5">
        <f t="shared" si="40"/>
        <v>0</v>
      </c>
      <c r="T88" s="5">
        <f t="shared" si="40"/>
        <v>0</v>
      </c>
      <c r="U88" s="5">
        <f t="shared" si="40"/>
        <v>0</v>
      </c>
      <c r="V88" s="5">
        <f t="shared" si="40"/>
        <v>0</v>
      </c>
      <c r="W88" s="5">
        <f t="shared" si="40"/>
        <v>0</v>
      </c>
      <c r="X88" s="5">
        <f t="shared" si="40"/>
        <v>0</v>
      </c>
    </row>
    <row r="89" spans="1:24">
      <c r="A89" s="33" t="s">
        <v>40</v>
      </c>
      <c r="B89" s="5">
        <f t="shared" si="31"/>
        <v>2E-3</v>
      </c>
      <c r="C89" s="5">
        <f>IF(C117&lt;1000,0,IF(C117/C$128*C$9/$L175&lt;$B89,0,C117/C$128*C$9/$L175))</f>
        <v>0</v>
      </c>
      <c r="D89" s="5">
        <f t="shared" si="32"/>
        <v>0</v>
      </c>
      <c r="E89" s="5">
        <f t="shared" si="28"/>
        <v>0</v>
      </c>
      <c r="F89" s="5">
        <f t="shared" si="28"/>
        <v>0</v>
      </c>
      <c r="G89" s="5">
        <f t="shared" si="28"/>
        <v>0</v>
      </c>
      <c r="H89" s="5">
        <f t="shared" si="28"/>
        <v>0</v>
      </c>
      <c r="I89" s="5">
        <f t="shared" si="28"/>
        <v>0</v>
      </c>
      <c r="J89" s="5">
        <f t="shared" si="28"/>
        <v>0</v>
      </c>
      <c r="K89" s="5">
        <f t="shared" si="28"/>
        <v>0</v>
      </c>
      <c r="M89" s="5">
        <f t="shared" si="29"/>
        <v>2E-3</v>
      </c>
      <c r="N89" s="5">
        <f t="shared" ref="N89:X92" si="41">IF(N117&lt;1000,0,IF(N117/N$128*N$9/$L175&lt;$B89,0,N117/N$128*N$9/$L175))</f>
        <v>0</v>
      </c>
      <c r="O89" s="5">
        <f t="shared" si="41"/>
        <v>0</v>
      </c>
      <c r="P89" s="5">
        <f t="shared" si="41"/>
        <v>0</v>
      </c>
      <c r="Q89" s="5">
        <f t="shared" si="41"/>
        <v>0</v>
      </c>
      <c r="R89" s="5">
        <f t="shared" si="41"/>
        <v>0</v>
      </c>
      <c r="S89" s="5">
        <f t="shared" si="41"/>
        <v>0</v>
      </c>
      <c r="T89" s="5">
        <f t="shared" si="41"/>
        <v>0</v>
      </c>
      <c r="U89" s="5">
        <f t="shared" si="41"/>
        <v>0</v>
      </c>
      <c r="V89" s="5">
        <f t="shared" si="41"/>
        <v>0</v>
      </c>
      <c r="W89" s="5">
        <f t="shared" si="41"/>
        <v>0</v>
      </c>
      <c r="X89" s="5">
        <f t="shared" si="41"/>
        <v>0</v>
      </c>
    </row>
    <row r="90" spans="1:24">
      <c r="A90" s="33" t="s">
        <v>41</v>
      </c>
      <c r="B90" s="5">
        <f t="shared" si="31"/>
        <v>2E-3</v>
      </c>
      <c r="C90" s="5">
        <f>IF(C118&lt;1000,0,IF(C118/C$128*C$9/$L176&lt;$B90,0,C118/C$128*C$9/$L176))</f>
        <v>0</v>
      </c>
      <c r="D90" s="5">
        <f t="shared" si="32"/>
        <v>0</v>
      </c>
      <c r="E90" s="5">
        <f t="shared" si="28"/>
        <v>0</v>
      </c>
      <c r="F90" s="5">
        <f t="shared" si="28"/>
        <v>0</v>
      </c>
      <c r="G90" s="5">
        <f t="shared" si="28"/>
        <v>0</v>
      </c>
      <c r="H90" s="5">
        <f t="shared" si="28"/>
        <v>0</v>
      </c>
      <c r="I90" s="5">
        <f t="shared" si="28"/>
        <v>0</v>
      </c>
      <c r="J90" s="5">
        <f t="shared" si="28"/>
        <v>0</v>
      </c>
      <c r="K90" s="5">
        <f t="shared" si="28"/>
        <v>0</v>
      </c>
      <c r="M90" s="5">
        <f t="shared" si="29"/>
        <v>2E-3</v>
      </c>
      <c r="N90" s="5">
        <f t="shared" si="41"/>
        <v>0</v>
      </c>
      <c r="O90" s="5">
        <f t="shared" si="41"/>
        <v>0</v>
      </c>
      <c r="P90" s="5">
        <f t="shared" si="41"/>
        <v>0</v>
      </c>
      <c r="Q90" s="5">
        <f t="shared" si="41"/>
        <v>0</v>
      </c>
      <c r="R90" s="5">
        <f t="shared" si="41"/>
        <v>0</v>
      </c>
      <c r="S90" s="5">
        <f t="shared" si="41"/>
        <v>0</v>
      </c>
      <c r="T90" s="5">
        <f t="shared" si="41"/>
        <v>0</v>
      </c>
      <c r="U90" s="5">
        <f t="shared" si="41"/>
        <v>0</v>
      </c>
      <c r="V90" s="5">
        <f t="shared" si="41"/>
        <v>0</v>
      </c>
      <c r="W90" s="5">
        <f t="shared" si="41"/>
        <v>0</v>
      </c>
      <c r="X90" s="5">
        <f t="shared" si="41"/>
        <v>0</v>
      </c>
    </row>
    <row r="91" spans="1:24">
      <c r="A91" s="33" t="s">
        <v>42</v>
      </c>
      <c r="B91" s="5">
        <f t="shared" si="31"/>
        <v>2E-3</v>
      </c>
      <c r="C91" s="5">
        <f>IF(C119&lt;1000,0,IF(C119/C$128*C$9/$L177&lt;$B91,0,C119/C$128*C$9/$L177))</f>
        <v>0</v>
      </c>
      <c r="D91" s="5">
        <f t="shared" si="32"/>
        <v>0</v>
      </c>
      <c r="E91" s="5">
        <f t="shared" si="32"/>
        <v>0</v>
      </c>
      <c r="F91" s="5">
        <f t="shared" si="32"/>
        <v>0</v>
      </c>
      <c r="G91" s="5">
        <f t="shared" si="32"/>
        <v>0</v>
      </c>
      <c r="H91" s="5">
        <f t="shared" si="32"/>
        <v>0</v>
      </c>
      <c r="I91" s="5">
        <f t="shared" si="32"/>
        <v>0</v>
      </c>
      <c r="J91" s="5">
        <f t="shared" si="32"/>
        <v>0</v>
      </c>
      <c r="K91" s="5">
        <f t="shared" si="32"/>
        <v>0</v>
      </c>
      <c r="M91" s="5">
        <f t="shared" si="29"/>
        <v>2E-3</v>
      </c>
      <c r="N91" s="5">
        <f t="shared" si="41"/>
        <v>0</v>
      </c>
      <c r="O91" s="5">
        <f t="shared" si="41"/>
        <v>0</v>
      </c>
      <c r="P91" s="5">
        <f t="shared" si="41"/>
        <v>0</v>
      </c>
      <c r="Q91" s="5">
        <f t="shared" si="41"/>
        <v>0</v>
      </c>
      <c r="R91" s="5">
        <f t="shared" si="41"/>
        <v>0</v>
      </c>
      <c r="S91" s="5">
        <f t="shared" si="41"/>
        <v>0</v>
      </c>
      <c r="T91" s="5">
        <f t="shared" si="41"/>
        <v>0</v>
      </c>
      <c r="U91" s="5">
        <f t="shared" si="41"/>
        <v>0</v>
      </c>
      <c r="V91" s="5">
        <f t="shared" si="41"/>
        <v>0</v>
      </c>
      <c r="W91" s="5">
        <f t="shared" si="41"/>
        <v>0</v>
      </c>
      <c r="X91" s="5">
        <f t="shared" si="41"/>
        <v>0</v>
      </c>
    </row>
    <row r="92" spans="1:24">
      <c r="A92" s="33" t="s">
        <v>43</v>
      </c>
      <c r="B92" s="5">
        <f t="shared" si="31"/>
        <v>2E-3</v>
      </c>
      <c r="C92" s="5">
        <f>IF(C120&lt;1000,0,IF(C120/C$128*C$9/$L178&lt;$B92,0,C120/C$128*C$9/$L178))</f>
        <v>0</v>
      </c>
      <c r="D92" s="5">
        <f t="shared" ref="C92:K99" si="42">IF(D120&lt;500,0,IF(D120/D$128*D$9/$L178&lt;$B92,0,D120/D$128*D$9/$L178))</f>
        <v>0</v>
      </c>
      <c r="E92" s="5">
        <f t="shared" si="42"/>
        <v>0</v>
      </c>
      <c r="F92" s="5">
        <f t="shared" si="42"/>
        <v>0</v>
      </c>
      <c r="G92" s="5">
        <f t="shared" si="42"/>
        <v>0</v>
      </c>
      <c r="H92" s="5">
        <f t="shared" si="42"/>
        <v>0</v>
      </c>
      <c r="I92" s="5">
        <f t="shared" si="42"/>
        <v>0</v>
      </c>
      <c r="J92" s="5">
        <f t="shared" si="42"/>
        <v>0</v>
      </c>
      <c r="K92" s="5">
        <f t="shared" si="42"/>
        <v>0</v>
      </c>
      <c r="M92" s="5">
        <f t="shared" si="29"/>
        <v>2E-3</v>
      </c>
      <c r="N92" s="5">
        <f t="shared" si="41"/>
        <v>0</v>
      </c>
      <c r="O92" s="5">
        <f t="shared" si="41"/>
        <v>0</v>
      </c>
      <c r="P92" s="5">
        <f t="shared" si="41"/>
        <v>0</v>
      </c>
      <c r="Q92" s="5">
        <f t="shared" si="41"/>
        <v>0</v>
      </c>
      <c r="R92" s="5">
        <f t="shared" si="41"/>
        <v>0</v>
      </c>
      <c r="S92" s="5">
        <f t="shared" si="41"/>
        <v>0</v>
      </c>
      <c r="T92" s="5">
        <f t="shared" si="41"/>
        <v>0</v>
      </c>
      <c r="U92" s="5">
        <f t="shared" si="41"/>
        <v>0</v>
      </c>
      <c r="V92" s="5">
        <f t="shared" si="41"/>
        <v>0</v>
      </c>
      <c r="W92" s="5">
        <f t="shared" si="41"/>
        <v>0</v>
      </c>
      <c r="X92" s="5">
        <f t="shared" si="41"/>
        <v>0</v>
      </c>
    </row>
    <row r="93" spans="1:24">
      <c r="A93" s="33" t="s">
        <v>56</v>
      </c>
      <c r="B93" s="5">
        <f t="shared" si="31"/>
        <v>5.0000000000000001E-3</v>
      </c>
      <c r="C93" s="5">
        <f t="shared" si="42"/>
        <v>0</v>
      </c>
      <c r="D93" s="5">
        <f t="shared" si="42"/>
        <v>0</v>
      </c>
      <c r="E93" s="5">
        <f t="shared" si="42"/>
        <v>0</v>
      </c>
      <c r="F93" s="5">
        <f t="shared" si="42"/>
        <v>0</v>
      </c>
      <c r="G93" s="5">
        <f t="shared" si="42"/>
        <v>0</v>
      </c>
      <c r="H93" s="5">
        <f t="shared" si="42"/>
        <v>0</v>
      </c>
      <c r="I93" s="5">
        <f t="shared" si="42"/>
        <v>0</v>
      </c>
      <c r="J93" s="5">
        <f t="shared" si="42"/>
        <v>0</v>
      </c>
      <c r="K93" s="5">
        <f t="shared" si="42"/>
        <v>0</v>
      </c>
      <c r="M93" s="5">
        <f t="shared" si="29"/>
        <v>5.0000000000000001E-3</v>
      </c>
      <c r="N93" s="5">
        <f t="shared" ref="N93:X94" si="43">IF(N121&lt;500,0,IF(N121/N$128*N$9/$L179&lt;$B93,0,N121/N$128*N$9/$L179))</f>
        <v>0</v>
      </c>
      <c r="O93" s="5">
        <f t="shared" si="43"/>
        <v>0</v>
      </c>
      <c r="P93" s="5">
        <f t="shared" si="43"/>
        <v>0</v>
      </c>
      <c r="Q93" s="5">
        <f t="shared" si="43"/>
        <v>0</v>
      </c>
      <c r="R93" s="5">
        <f t="shared" si="43"/>
        <v>0</v>
      </c>
      <c r="S93" s="5">
        <f t="shared" si="43"/>
        <v>0</v>
      </c>
      <c r="T93" s="5">
        <f t="shared" si="43"/>
        <v>0</v>
      </c>
      <c r="U93" s="5">
        <f t="shared" si="43"/>
        <v>0</v>
      </c>
      <c r="V93" s="5">
        <f t="shared" si="43"/>
        <v>0</v>
      </c>
      <c r="W93" s="5">
        <f t="shared" si="43"/>
        <v>0</v>
      </c>
      <c r="X93" s="5">
        <f t="shared" si="43"/>
        <v>0</v>
      </c>
    </row>
    <row r="94" spans="1:24">
      <c r="A94" s="33" t="s">
        <v>45</v>
      </c>
      <c r="B94" s="5">
        <f t="shared" si="31"/>
        <v>2E-3</v>
      </c>
      <c r="C94" s="5">
        <f t="shared" si="42"/>
        <v>0</v>
      </c>
      <c r="D94" s="5">
        <f t="shared" si="42"/>
        <v>0</v>
      </c>
      <c r="E94" s="5">
        <f t="shared" si="42"/>
        <v>0</v>
      </c>
      <c r="F94" s="5">
        <f t="shared" si="42"/>
        <v>0</v>
      </c>
      <c r="G94" s="5">
        <f t="shared" si="42"/>
        <v>0</v>
      </c>
      <c r="H94" s="5">
        <f t="shared" si="42"/>
        <v>0</v>
      </c>
      <c r="I94" s="5">
        <f t="shared" si="42"/>
        <v>0</v>
      </c>
      <c r="J94" s="5">
        <f t="shared" si="42"/>
        <v>0</v>
      </c>
      <c r="K94" s="5">
        <f t="shared" si="42"/>
        <v>0</v>
      </c>
      <c r="M94" s="5">
        <f t="shared" si="29"/>
        <v>2E-3</v>
      </c>
      <c r="N94" s="5">
        <f t="shared" si="43"/>
        <v>0</v>
      </c>
      <c r="O94" s="5">
        <f t="shared" si="43"/>
        <v>0</v>
      </c>
      <c r="P94" s="5">
        <f t="shared" si="43"/>
        <v>0</v>
      </c>
      <c r="Q94" s="5">
        <f t="shared" si="43"/>
        <v>0</v>
      </c>
      <c r="R94" s="5">
        <f t="shared" si="43"/>
        <v>0</v>
      </c>
      <c r="S94" s="5">
        <f t="shared" si="43"/>
        <v>0</v>
      </c>
      <c r="T94" s="5">
        <f t="shared" si="43"/>
        <v>0</v>
      </c>
      <c r="U94" s="5">
        <f t="shared" si="43"/>
        <v>0</v>
      </c>
      <c r="V94" s="5">
        <f t="shared" si="43"/>
        <v>0</v>
      </c>
      <c r="W94" s="5">
        <f t="shared" si="43"/>
        <v>0</v>
      </c>
      <c r="X94" s="5">
        <f t="shared" si="43"/>
        <v>0</v>
      </c>
    </row>
    <row r="95" spans="1:24">
      <c r="A95" s="33" t="s">
        <v>46</v>
      </c>
      <c r="B95" s="5">
        <f t="shared" si="31"/>
        <v>2E-3</v>
      </c>
      <c r="C95" s="5">
        <f>IF(C123&lt;1000,0,IF(C123/C$128*C$9/$L181&lt;$B95,0,C123/C$128*C$9/$L181))</f>
        <v>0</v>
      </c>
      <c r="D95" s="5">
        <f t="shared" si="42"/>
        <v>0</v>
      </c>
      <c r="E95" s="5">
        <f t="shared" si="42"/>
        <v>0</v>
      </c>
      <c r="F95" s="5">
        <f t="shared" si="42"/>
        <v>0</v>
      </c>
      <c r="G95" s="5">
        <f t="shared" si="42"/>
        <v>0</v>
      </c>
      <c r="H95" s="5">
        <f t="shared" si="42"/>
        <v>0</v>
      </c>
      <c r="I95" s="5">
        <f t="shared" si="42"/>
        <v>0</v>
      </c>
      <c r="J95" s="5">
        <f t="shared" si="42"/>
        <v>0</v>
      </c>
      <c r="K95" s="5">
        <f t="shared" si="42"/>
        <v>0</v>
      </c>
      <c r="M95" s="5">
        <f t="shared" si="29"/>
        <v>2E-3</v>
      </c>
      <c r="N95" s="5">
        <f>IF(N123&lt;1000,0,IF(N123/N$128*N$9/$L181&lt;$B95,0,N123/N$128*N$9/$L181))</f>
        <v>0</v>
      </c>
      <c r="O95" s="5">
        <f t="shared" ref="O95:X95" si="44">IF(O123&lt;1000,0,IF(O123/O$128*O$9/$L181&lt;$B95,0,O123/O$128*O$9/$L181))</f>
        <v>0</v>
      </c>
      <c r="P95" s="5">
        <f t="shared" si="44"/>
        <v>0</v>
      </c>
      <c r="Q95" s="5">
        <f t="shared" si="44"/>
        <v>0</v>
      </c>
      <c r="R95" s="5">
        <f t="shared" si="44"/>
        <v>0</v>
      </c>
      <c r="S95" s="5">
        <f t="shared" si="44"/>
        <v>0</v>
      </c>
      <c r="T95" s="5">
        <f t="shared" si="44"/>
        <v>0</v>
      </c>
      <c r="U95" s="5">
        <f t="shared" si="44"/>
        <v>0</v>
      </c>
      <c r="V95" s="5">
        <f t="shared" si="44"/>
        <v>0</v>
      </c>
      <c r="W95" s="5">
        <f t="shared" si="44"/>
        <v>0</v>
      </c>
      <c r="X95" s="5">
        <f t="shared" si="44"/>
        <v>0</v>
      </c>
    </row>
    <row r="96" spans="1:24">
      <c r="A96" s="33" t="s">
        <v>47</v>
      </c>
      <c r="B96" s="5">
        <f t="shared" si="31"/>
        <v>2E-3</v>
      </c>
      <c r="C96" s="5">
        <f>IF(C124&lt;1000,0,IF(C124/C$128*C$9/$L182&lt;$B96,0,C124/C$128*C$9/$L182))</f>
        <v>0</v>
      </c>
      <c r="D96" s="5">
        <f t="shared" si="42"/>
        <v>0</v>
      </c>
      <c r="E96" s="5">
        <f t="shared" si="42"/>
        <v>0</v>
      </c>
      <c r="F96" s="5">
        <f t="shared" si="42"/>
        <v>0</v>
      </c>
      <c r="G96" s="5">
        <f t="shared" si="42"/>
        <v>0</v>
      </c>
      <c r="H96" s="5">
        <f t="shared" si="42"/>
        <v>0</v>
      </c>
      <c r="I96" s="5">
        <f t="shared" si="42"/>
        <v>0</v>
      </c>
      <c r="J96" s="5">
        <f t="shared" si="42"/>
        <v>0</v>
      </c>
      <c r="K96" s="5">
        <f t="shared" si="42"/>
        <v>0</v>
      </c>
      <c r="M96" s="5">
        <f t="shared" si="29"/>
        <v>2E-3</v>
      </c>
      <c r="N96" s="5">
        <f t="shared" ref="N96:X99" si="45">IF(N124&lt;1000,0,IF(N124/N$128*N$9/$L182&lt;$B96,0,N124/N$128*N$9/$L182))</f>
        <v>0</v>
      </c>
      <c r="O96" s="5">
        <f t="shared" si="45"/>
        <v>0</v>
      </c>
      <c r="P96" s="5">
        <f t="shared" si="45"/>
        <v>0</v>
      </c>
      <c r="Q96" s="5">
        <f t="shared" si="45"/>
        <v>0</v>
      </c>
      <c r="R96" s="5">
        <f t="shared" si="45"/>
        <v>0</v>
      </c>
      <c r="S96" s="5">
        <f t="shared" si="45"/>
        <v>0</v>
      </c>
      <c r="T96" s="5">
        <f t="shared" si="45"/>
        <v>0</v>
      </c>
      <c r="U96" s="5">
        <f t="shared" si="45"/>
        <v>0</v>
      </c>
      <c r="V96" s="5">
        <f t="shared" si="45"/>
        <v>0</v>
      </c>
      <c r="W96" s="5">
        <f t="shared" si="45"/>
        <v>0</v>
      </c>
      <c r="X96" s="5">
        <f t="shared" si="45"/>
        <v>0</v>
      </c>
    </row>
    <row r="97" spans="1:24">
      <c r="A97" s="33" t="s">
        <v>48</v>
      </c>
      <c r="B97" s="5">
        <f t="shared" si="31"/>
        <v>2E-3</v>
      </c>
      <c r="C97" s="5">
        <f>IF(C125&lt;1000,0,IF(C125/C$128*C$9/$L183&lt;$B97,0,C125/C$128*C$9/$L183))</f>
        <v>0</v>
      </c>
      <c r="D97" s="5">
        <f t="shared" si="42"/>
        <v>0</v>
      </c>
      <c r="E97" s="5">
        <f t="shared" si="42"/>
        <v>0</v>
      </c>
      <c r="F97" s="5">
        <f t="shared" si="42"/>
        <v>0</v>
      </c>
      <c r="G97" s="5">
        <f t="shared" si="42"/>
        <v>0</v>
      </c>
      <c r="H97" s="5">
        <f t="shared" si="42"/>
        <v>0</v>
      </c>
      <c r="I97" s="5">
        <f t="shared" si="42"/>
        <v>0</v>
      </c>
      <c r="J97" s="5">
        <f t="shared" si="42"/>
        <v>0</v>
      </c>
      <c r="K97" s="5">
        <f t="shared" si="42"/>
        <v>0</v>
      </c>
      <c r="M97" s="5">
        <f t="shared" si="29"/>
        <v>2E-3</v>
      </c>
      <c r="N97" s="5">
        <f t="shared" si="45"/>
        <v>0</v>
      </c>
      <c r="O97" s="5">
        <f t="shared" si="45"/>
        <v>0</v>
      </c>
      <c r="P97" s="5">
        <f t="shared" si="45"/>
        <v>0</v>
      </c>
      <c r="Q97" s="5">
        <f t="shared" si="45"/>
        <v>0</v>
      </c>
      <c r="R97" s="5">
        <f t="shared" si="45"/>
        <v>0</v>
      </c>
      <c r="S97" s="5">
        <f t="shared" si="45"/>
        <v>0</v>
      </c>
      <c r="T97" s="5">
        <f t="shared" si="45"/>
        <v>0</v>
      </c>
      <c r="U97" s="5">
        <f t="shared" si="45"/>
        <v>0</v>
      </c>
      <c r="V97" s="5">
        <f t="shared" si="45"/>
        <v>0</v>
      </c>
      <c r="W97" s="5">
        <f t="shared" si="45"/>
        <v>0</v>
      </c>
      <c r="X97" s="5">
        <f t="shared" si="45"/>
        <v>0</v>
      </c>
    </row>
    <row r="98" spans="1:24">
      <c r="A98" s="33" t="s">
        <v>49</v>
      </c>
      <c r="B98" s="5">
        <f t="shared" si="31"/>
        <v>2E-3</v>
      </c>
      <c r="C98" s="5">
        <f>IF(C126&lt;1000,0,IF(C126/C$128*C$9/$L184&lt;$B98,0,C126/C$128*C$9/$L184))</f>
        <v>0</v>
      </c>
      <c r="D98" s="5">
        <f t="shared" si="42"/>
        <v>0</v>
      </c>
      <c r="E98" s="5">
        <f t="shared" si="42"/>
        <v>0</v>
      </c>
      <c r="F98" s="5">
        <f t="shared" si="42"/>
        <v>0</v>
      </c>
      <c r="G98" s="5">
        <f t="shared" si="42"/>
        <v>0</v>
      </c>
      <c r="H98" s="5">
        <f t="shared" si="42"/>
        <v>0</v>
      </c>
      <c r="I98" s="5">
        <f t="shared" si="42"/>
        <v>0</v>
      </c>
      <c r="J98" s="5">
        <f t="shared" si="42"/>
        <v>0</v>
      </c>
      <c r="K98" s="5">
        <f t="shared" si="42"/>
        <v>0</v>
      </c>
      <c r="M98" s="5">
        <f t="shared" si="29"/>
        <v>2E-3</v>
      </c>
      <c r="N98" s="5">
        <f t="shared" si="45"/>
        <v>0</v>
      </c>
      <c r="O98" s="5">
        <f t="shared" si="45"/>
        <v>0</v>
      </c>
      <c r="P98" s="5">
        <f t="shared" si="45"/>
        <v>0</v>
      </c>
      <c r="Q98" s="5">
        <f t="shared" si="45"/>
        <v>0</v>
      </c>
      <c r="R98" s="5">
        <f t="shared" si="45"/>
        <v>0</v>
      </c>
      <c r="S98" s="5">
        <f t="shared" si="45"/>
        <v>0</v>
      </c>
      <c r="T98" s="5">
        <f t="shared" si="45"/>
        <v>0</v>
      </c>
      <c r="U98" s="5">
        <f t="shared" si="45"/>
        <v>0</v>
      </c>
      <c r="V98" s="5">
        <f t="shared" si="45"/>
        <v>0</v>
      </c>
      <c r="W98" s="5">
        <f t="shared" si="45"/>
        <v>0</v>
      </c>
      <c r="X98" s="5">
        <f t="shared" si="45"/>
        <v>0</v>
      </c>
    </row>
    <row r="99" spans="1:24">
      <c r="A99" s="33" t="s">
        <v>50</v>
      </c>
      <c r="B99" s="5">
        <f t="shared" si="31"/>
        <v>2E-3</v>
      </c>
      <c r="C99" s="5">
        <f>IF(C127&lt;1000,0,IF(C127/C$128*C$9/$L185&lt;$B99,0,C127/C$128*C$9/$L185))</f>
        <v>0</v>
      </c>
      <c r="D99" s="5">
        <f t="shared" si="42"/>
        <v>0</v>
      </c>
      <c r="E99" s="5">
        <f t="shared" si="42"/>
        <v>0</v>
      </c>
      <c r="F99" s="5">
        <f t="shared" si="42"/>
        <v>0</v>
      </c>
      <c r="G99" s="5">
        <f t="shared" si="42"/>
        <v>0</v>
      </c>
      <c r="H99" s="5">
        <f t="shared" si="42"/>
        <v>0</v>
      </c>
      <c r="I99" s="5">
        <f t="shared" si="42"/>
        <v>0</v>
      </c>
      <c r="J99" s="5">
        <f t="shared" si="42"/>
        <v>0</v>
      </c>
      <c r="K99" s="5">
        <f t="shared" si="42"/>
        <v>0</v>
      </c>
      <c r="M99" s="5">
        <f t="shared" si="29"/>
        <v>2E-3</v>
      </c>
      <c r="N99" s="5">
        <f t="shared" si="45"/>
        <v>0</v>
      </c>
      <c r="O99" s="5">
        <f t="shared" si="45"/>
        <v>0</v>
      </c>
      <c r="P99" s="5">
        <f t="shared" si="45"/>
        <v>0</v>
      </c>
      <c r="Q99" s="5">
        <f t="shared" si="45"/>
        <v>0</v>
      </c>
      <c r="R99" s="5">
        <f t="shared" si="45"/>
        <v>0</v>
      </c>
      <c r="S99" s="5">
        <f t="shared" si="45"/>
        <v>0</v>
      </c>
      <c r="T99" s="5">
        <f t="shared" si="45"/>
        <v>0</v>
      </c>
      <c r="U99" s="5">
        <f t="shared" si="45"/>
        <v>0</v>
      </c>
      <c r="V99" s="5">
        <f t="shared" si="45"/>
        <v>0</v>
      </c>
      <c r="W99" s="5">
        <f t="shared" si="45"/>
        <v>0</v>
      </c>
      <c r="X99" s="5">
        <f t="shared" si="45"/>
        <v>0</v>
      </c>
    </row>
    <row r="102" spans="1:24">
      <c r="A102" s="5" t="s">
        <v>58</v>
      </c>
      <c r="C102" s="24"/>
      <c r="D102" s="24"/>
      <c r="E102" s="24"/>
      <c r="F102" s="24"/>
      <c r="G102" s="24"/>
      <c r="H102" s="24"/>
      <c r="I102" s="24"/>
      <c r="J102" s="24"/>
      <c r="K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33" t="s">
        <v>53</v>
      </c>
      <c r="B103" s="32" t="e">
        <f>K132/K103*500</f>
        <v>#DIV/0!</v>
      </c>
      <c r="C103" s="24"/>
      <c r="D103" s="24"/>
      <c r="E103" s="24"/>
      <c r="F103" s="24"/>
      <c r="G103" s="24"/>
      <c r="H103" s="24"/>
      <c r="I103" s="24"/>
      <c r="J103" s="24"/>
      <c r="K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33" t="s">
        <v>27</v>
      </c>
      <c r="B104" s="32" t="e">
        <f t="shared" ref="B104:B122" si="46">K133/K104*500</f>
        <v>#DIV/0!</v>
      </c>
      <c r="C104" s="24"/>
      <c r="D104" s="24"/>
      <c r="E104" s="24"/>
      <c r="F104" s="24"/>
      <c r="G104" s="24"/>
      <c r="H104" s="24"/>
      <c r="I104" s="24"/>
      <c r="J104" s="24"/>
      <c r="K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 s="122" customFormat="1">
      <c r="A105" s="119" t="s">
        <v>28</v>
      </c>
      <c r="B105" s="120" t="e">
        <f>K134/K105*1000</f>
        <v>#DIV/0!</v>
      </c>
      <c r="C105" s="121"/>
      <c r="D105" s="121"/>
      <c r="E105" s="121"/>
      <c r="F105" s="121"/>
      <c r="G105" s="121"/>
      <c r="H105" s="121"/>
      <c r="I105" s="121"/>
      <c r="J105" s="121"/>
      <c r="K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</row>
    <row r="106" spans="1:24" s="122" customFormat="1">
      <c r="A106" s="119" t="s">
        <v>29</v>
      </c>
      <c r="B106" s="120" t="e">
        <f>K135/K106*1000</f>
        <v>#DIV/0!</v>
      </c>
      <c r="C106" s="121"/>
      <c r="D106" s="121"/>
      <c r="E106" s="121"/>
      <c r="F106" s="121"/>
      <c r="G106" s="121"/>
      <c r="H106" s="121"/>
      <c r="I106" s="121"/>
      <c r="J106" s="121"/>
      <c r="K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</row>
    <row r="107" spans="1:24">
      <c r="A107" s="33" t="s">
        <v>30</v>
      </c>
      <c r="B107" s="32" t="e">
        <f>K136/K107*1000</f>
        <v>#DIV/0!</v>
      </c>
      <c r="C107" s="24"/>
      <c r="D107" s="24"/>
      <c r="E107" s="24"/>
      <c r="F107" s="24"/>
      <c r="G107" s="24"/>
      <c r="H107" s="24"/>
      <c r="I107" s="24"/>
      <c r="J107" s="24"/>
      <c r="K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33" t="s">
        <v>54</v>
      </c>
      <c r="B108" s="32" t="e">
        <f t="shared" si="46"/>
        <v>#DIV/0!</v>
      </c>
      <c r="C108" s="24"/>
      <c r="D108" s="24"/>
      <c r="E108" s="24"/>
      <c r="F108" s="24"/>
      <c r="G108" s="24"/>
      <c r="H108" s="24"/>
      <c r="I108" s="24"/>
      <c r="J108" s="24"/>
      <c r="K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33" t="s">
        <v>32</v>
      </c>
      <c r="B109" s="32" t="e">
        <f t="shared" si="46"/>
        <v>#DIV/0!</v>
      </c>
      <c r="C109" s="24"/>
      <c r="D109" s="24"/>
      <c r="E109" s="24"/>
      <c r="F109" s="24"/>
      <c r="G109" s="24"/>
      <c r="H109" s="24"/>
      <c r="I109" s="24"/>
      <c r="J109" s="24"/>
      <c r="K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33" t="s">
        <v>33</v>
      </c>
      <c r="B110" s="32" t="e">
        <f>K139/K110*1000</f>
        <v>#DIV/0!</v>
      </c>
      <c r="C110" s="24"/>
      <c r="D110" s="24"/>
      <c r="E110" s="24"/>
      <c r="F110" s="24"/>
      <c r="G110" s="24"/>
      <c r="H110" s="24"/>
      <c r="I110" s="24"/>
      <c r="J110" s="24"/>
      <c r="K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33" t="s">
        <v>34</v>
      </c>
      <c r="B111" s="32" t="e">
        <f>K140/K111*1000</f>
        <v>#DIV/0!</v>
      </c>
      <c r="C111" s="24"/>
      <c r="D111" s="24"/>
      <c r="E111" s="24"/>
      <c r="F111" s="24"/>
      <c r="G111" s="24"/>
      <c r="H111" s="24"/>
      <c r="I111" s="24"/>
      <c r="J111" s="24"/>
      <c r="K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33" t="s">
        <v>35</v>
      </c>
      <c r="B112" s="32" t="e">
        <f>K141/K112*1000</f>
        <v>#DIV/0!</v>
      </c>
      <c r="C112" s="24"/>
      <c r="D112" s="24"/>
      <c r="E112" s="24"/>
      <c r="F112" s="24"/>
      <c r="G112" s="24"/>
      <c r="H112" s="24"/>
      <c r="I112" s="24"/>
      <c r="J112" s="24"/>
      <c r="K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33" t="s">
        <v>36</v>
      </c>
      <c r="B113" s="32" t="e">
        <f>K142/K113*1000</f>
        <v>#DIV/0!</v>
      </c>
      <c r="C113" s="24"/>
      <c r="D113" s="24"/>
      <c r="E113" s="24"/>
      <c r="F113" s="24"/>
      <c r="G113" s="24"/>
      <c r="H113" s="24"/>
      <c r="I113" s="24"/>
      <c r="J113" s="24"/>
      <c r="K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33" t="s">
        <v>55</v>
      </c>
      <c r="B114" s="32" t="e">
        <f t="shared" si="46"/>
        <v>#DIV/0!</v>
      </c>
      <c r="C114" s="24"/>
      <c r="D114" s="24"/>
      <c r="E114" s="24"/>
      <c r="F114" s="24"/>
      <c r="G114" s="24"/>
      <c r="H114" s="24"/>
      <c r="I114" s="24"/>
      <c r="J114" s="24"/>
      <c r="K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33" t="s">
        <v>38</v>
      </c>
      <c r="B115" s="32" t="e">
        <f t="shared" si="46"/>
        <v>#DIV/0!</v>
      </c>
      <c r="C115" s="24"/>
      <c r="D115" s="24"/>
      <c r="E115" s="24"/>
      <c r="F115" s="24"/>
      <c r="G115" s="24"/>
      <c r="H115" s="24"/>
      <c r="I115" s="24"/>
      <c r="J115" s="24"/>
      <c r="K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33" t="s">
        <v>39</v>
      </c>
      <c r="B116" s="32" t="e">
        <f>K145/K116*1000</f>
        <v>#DIV/0!</v>
      </c>
      <c r="C116" s="24"/>
      <c r="D116" s="24"/>
      <c r="E116" s="24"/>
      <c r="F116" s="24"/>
      <c r="G116" s="24"/>
      <c r="H116" s="24"/>
      <c r="I116" s="24"/>
      <c r="J116" s="24"/>
      <c r="K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s="122" customFormat="1">
      <c r="A117" s="119" t="s">
        <v>40</v>
      </c>
      <c r="B117" s="120" t="e">
        <f>K146/K117*1000</f>
        <v>#DIV/0!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</row>
    <row r="118" spans="1:24">
      <c r="A118" s="33" t="s">
        <v>41</v>
      </c>
      <c r="B118" s="32" t="e">
        <f>K147/K118*1000</f>
        <v>#DIV/0!</v>
      </c>
      <c r="C118" s="24"/>
      <c r="D118" s="24"/>
      <c r="E118" s="24"/>
      <c r="F118" s="24"/>
      <c r="G118" s="24"/>
      <c r="H118" s="24"/>
      <c r="I118" s="24"/>
      <c r="J118" s="24"/>
      <c r="K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33" t="s">
        <v>42</v>
      </c>
      <c r="B119" s="32" t="e">
        <f>K148/K119*1000</f>
        <v>#DIV/0!</v>
      </c>
      <c r="C119" s="24"/>
      <c r="D119" s="24"/>
      <c r="E119" s="24"/>
      <c r="F119" s="24"/>
      <c r="G119" s="24"/>
      <c r="H119" s="24"/>
      <c r="I119" s="24"/>
      <c r="J119" s="24"/>
      <c r="K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s="122" customFormat="1">
      <c r="A120" s="119" t="s">
        <v>43</v>
      </c>
      <c r="B120" s="120" t="e">
        <f t="shared" si="46"/>
        <v>#DIV/0!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</row>
    <row r="121" spans="1:24">
      <c r="A121" s="33" t="s">
        <v>56</v>
      </c>
      <c r="B121" s="32" t="e">
        <f t="shared" si="46"/>
        <v>#DIV/0!</v>
      </c>
      <c r="C121" s="24"/>
      <c r="D121" s="24"/>
      <c r="E121" s="24"/>
      <c r="F121" s="24"/>
      <c r="G121" s="24"/>
      <c r="H121" s="24"/>
      <c r="I121" s="24"/>
      <c r="J121" s="24"/>
      <c r="K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33" t="s">
        <v>45</v>
      </c>
      <c r="B122" s="32" t="e">
        <f t="shared" si="46"/>
        <v>#DIV/0!</v>
      </c>
      <c r="C122" s="24"/>
      <c r="D122" s="24"/>
      <c r="E122" s="24"/>
      <c r="F122" s="24"/>
      <c r="G122" s="24"/>
      <c r="H122" s="24"/>
      <c r="I122" s="24"/>
      <c r="J122" s="24"/>
      <c r="K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33" t="s">
        <v>46</v>
      </c>
      <c r="B123" s="32" t="e">
        <f>K152/K123*1000</f>
        <v>#DIV/0!</v>
      </c>
      <c r="C123" s="24"/>
      <c r="D123" s="24"/>
      <c r="E123" s="24"/>
      <c r="F123" s="24"/>
      <c r="G123" s="24"/>
      <c r="H123" s="24"/>
      <c r="I123" s="24"/>
      <c r="J123" s="24"/>
      <c r="K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33" t="s">
        <v>47</v>
      </c>
      <c r="B124" s="32" t="e">
        <f>K153/K124*1000</f>
        <v>#DIV/0!</v>
      </c>
      <c r="C124" s="24"/>
      <c r="D124" s="24"/>
      <c r="E124" s="24"/>
      <c r="F124" s="24"/>
      <c r="G124" s="24"/>
      <c r="H124" s="24"/>
      <c r="I124" s="24"/>
      <c r="J124" s="24"/>
      <c r="K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33" t="s">
        <v>48</v>
      </c>
      <c r="B125" s="32" t="e">
        <f>K154/K125*1000</f>
        <v>#DIV/0!</v>
      </c>
      <c r="C125" s="24"/>
      <c r="D125" s="24"/>
      <c r="E125" s="24"/>
      <c r="F125" s="24"/>
      <c r="G125" s="24"/>
      <c r="H125" s="24"/>
      <c r="I125" s="24"/>
      <c r="J125" s="24"/>
      <c r="K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33" t="s">
        <v>49</v>
      </c>
      <c r="B126" s="32" t="e">
        <f>K155/K126*1000</f>
        <v>#DIV/0!</v>
      </c>
      <c r="C126" s="24"/>
      <c r="D126" s="24"/>
      <c r="E126" s="24"/>
      <c r="F126" s="24"/>
      <c r="G126" s="24"/>
      <c r="H126" s="24"/>
      <c r="I126" s="24"/>
      <c r="J126" s="24"/>
      <c r="K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s="122" customFormat="1">
      <c r="A127" s="119" t="s">
        <v>50</v>
      </c>
      <c r="B127" s="120" t="e">
        <f>K156/K127*1000</f>
        <v>#DIV/0!</v>
      </c>
      <c r="C127" s="121"/>
      <c r="D127" s="121"/>
      <c r="E127" s="121"/>
      <c r="F127" s="121"/>
      <c r="G127" s="121"/>
      <c r="H127" s="121"/>
      <c r="I127" s="121"/>
      <c r="J127" s="121"/>
      <c r="K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</row>
    <row r="128" spans="1:24">
      <c r="A128" s="33" t="s">
        <v>59</v>
      </c>
      <c r="C128" s="24"/>
      <c r="D128" s="24"/>
      <c r="E128" s="24"/>
      <c r="F128" s="24"/>
      <c r="G128" s="24"/>
      <c r="H128" s="24"/>
      <c r="I128" s="24"/>
      <c r="J128" s="24"/>
      <c r="K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30" spans="1:12">
      <c r="A130" s="5" t="s">
        <v>60</v>
      </c>
    </row>
    <row r="131" spans="1:12">
      <c r="A131" s="5" t="s">
        <v>25</v>
      </c>
      <c r="B131" s="5" t="str">
        <f t="shared" ref="B131:K131" si="47">B10</f>
        <v>μg/mL</v>
      </c>
      <c r="C131" s="5" t="str">
        <f t="shared" si="47"/>
        <v>μg/mL</v>
      </c>
      <c r="D131" s="5" t="str">
        <f t="shared" si="47"/>
        <v>μg/mL</v>
      </c>
      <c r="E131" s="5" t="str">
        <f t="shared" si="47"/>
        <v>μg/mL</v>
      </c>
      <c r="F131" s="5" t="str">
        <f t="shared" si="47"/>
        <v>μg/mL</v>
      </c>
      <c r="G131" s="5" t="str">
        <f t="shared" si="47"/>
        <v>μg/mL</v>
      </c>
      <c r="H131" s="5" t="str">
        <f t="shared" si="47"/>
        <v>μg/mL</v>
      </c>
      <c r="I131" s="5" t="str">
        <f t="shared" si="47"/>
        <v>μg/mL</v>
      </c>
      <c r="J131" s="5" t="str">
        <f t="shared" si="47"/>
        <v>μg/mL</v>
      </c>
      <c r="K131" s="5" t="str">
        <f t="shared" si="47"/>
        <v>μg/mL</v>
      </c>
      <c r="L131" s="5" t="s">
        <v>61</v>
      </c>
    </row>
    <row r="132" spans="1:12">
      <c r="A132" s="5" t="s">
        <v>62</v>
      </c>
      <c r="B132" s="5">
        <v>0.05</v>
      </c>
      <c r="C132" s="5">
        <f t="shared" ref="C132:K156" si="48">C$158*$L132</f>
        <v>2.2000000000000003E-4</v>
      </c>
      <c r="D132" s="5">
        <f t="shared" si="48"/>
        <v>5.5000000000000003E-4</v>
      </c>
      <c r="E132" s="5">
        <f t="shared" si="48"/>
        <v>1.1000000000000001E-3</v>
      </c>
      <c r="F132" s="5">
        <f t="shared" si="48"/>
        <v>2.2000000000000001E-3</v>
      </c>
      <c r="G132" s="5">
        <f t="shared" si="48"/>
        <v>5.5000000000000005E-3</v>
      </c>
      <c r="H132" s="5">
        <f t="shared" si="48"/>
        <v>1.1000000000000001E-2</v>
      </c>
      <c r="I132" s="5">
        <f t="shared" si="48"/>
        <v>2.2000000000000002E-2</v>
      </c>
      <c r="J132" s="5">
        <f t="shared" si="48"/>
        <v>5.5000000000000007E-2</v>
      </c>
      <c r="K132" s="5">
        <f t="shared" si="48"/>
        <v>0.11000000000000001</v>
      </c>
      <c r="L132" s="5">
        <v>1.1000000000000001E-2</v>
      </c>
    </row>
    <row r="133" spans="1:12">
      <c r="A133" s="5" t="s">
        <v>63</v>
      </c>
      <c r="B133" s="5">
        <v>0.02</v>
      </c>
      <c r="C133" s="5">
        <f t="shared" si="48"/>
        <v>3.4000000000000002E-4</v>
      </c>
      <c r="D133" s="5">
        <f t="shared" si="48"/>
        <v>8.5000000000000006E-4</v>
      </c>
      <c r="E133" s="5">
        <f t="shared" si="48"/>
        <v>1.7000000000000001E-3</v>
      </c>
      <c r="F133" s="5">
        <f t="shared" si="48"/>
        <v>3.4000000000000002E-3</v>
      </c>
      <c r="G133" s="5">
        <f t="shared" si="48"/>
        <v>8.5000000000000006E-3</v>
      </c>
      <c r="H133" s="5">
        <f t="shared" si="48"/>
        <v>1.7000000000000001E-2</v>
      </c>
      <c r="I133" s="5">
        <f t="shared" si="48"/>
        <v>3.4000000000000002E-2</v>
      </c>
      <c r="J133" s="5">
        <f t="shared" si="48"/>
        <v>8.5000000000000006E-2</v>
      </c>
      <c r="K133" s="5">
        <f t="shared" si="48"/>
        <v>0.17</v>
      </c>
      <c r="L133" s="5">
        <v>1.7000000000000001E-2</v>
      </c>
    </row>
    <row r="134" spans="1:12">
      <c r="A134" s="5" t="s">
        <v>64</v>
      </c>
      <c r="B134" s="5">
        <v>0.02</v>
      </c>
      <c r="C134" s="5">
        <f t="shared" si="48"/>
        <v>3.8000000000000002E-4</v>
      </c>
      <c r="D134" s="5">
        <f t="shared" si="48"/>
        <v>9.5E-4</v>
      </c>
      <c r="E134" s="5">
        <f t="shared" si="48"/>
        <v>1.9E-3</v>
      </c>
      <c r="F134" s="5">
        <f t="shared" si="48"/>
        <v>3.8E-3</v>
      </c>
      <c r="G134" s="5">
        <f t="shared" si="48"/>
        <v>9.4999999999999998E-3</v>
      </c>
      <c r="H134" s="5">
        <f t="shared" si="48"/>
        <v>1.9E-2</v>
      </c>
      <c r="I134" s="5">
        <f t="shared" si="48"/>
        <v>3.7999999999999999E-2</v>
      </c>
      <c r="J134" s="5">
        <f t="shared" si="48"/>
        <v>9.5000000000000001E-2</v>
      </c>
      <c r="K134" s="5">
        <f t="shared" si="48"/>
        <v>0.19</v>
      </c>
      <c r="L134" s="5">
        <v>1.9E-2</v>
      </c>
    </row>
    <row r="135" spans="1:12">
      <c r="A135" s="5" t="s">
        <v>65</v>
      </c>
      <c r="B135" s="5">
        <v>5.0000000000000001E-3</v>
      </c>
      <c r="C135" s="5">
        <f t="shared" si="48"/>
        <v>2.9999999999999997E-4</v>
      </c>
      <c r="D135" s="5">
        <f t="shared" si="48"/>
        <v>7.5000000000000002E-4</v>
      </c>
      <c r="E135" s="5">
        <f t="shared" si="48"/>
        <v>1.5E-3</v>
      </c>
      <c r="F135" s="5">
        <f t="shared" si="48"/>
        <v>3.0000000000000001E-3</v>
      </c>
      <c r="G135" s="5">
        <f t="shared" si="48"/>
        <v>7.4999999999999997E-3</v>
      </c>
      <c r="H135" s="5">
        <f t="shared" si="48"/>
        <v>1.4999999999999999E-2</v>
      </c>
      <c r="I135" s="5">
        <f t="shared" si="48"/>
        <v>0.03</v>
      </c>
      <c r="J135" s="5">
        <f t="shared" si="48"/>
        <v>7.4999999999999997E-2</v>
      </c>
      <c r="K135" s="5">
        <f t="shared" si="48"/>
        <v>0.15</v>
      </c>
      <c r="L135" s="5">
        <v>1.4999999999999999E-2</v>
      </c>
    </row>
    <row r="136" spans="1:12">
      <c r="A136" s="5" t="s">
        <v>66</v>
      </c>
      <c r="B136" s="5">
        <v>2E-3</v>
      </c>
      <c r="C136" s="5">
        <f t="shared" si="48"/>
        <v>1E-4</v>
      </c>
      <c r="D136" s="5">
        <f t="shared" si="48"/>
        <v>2.5000000000000001E-4</v>
      </c>
      <c r="E136" s="5">
        <f t="shared" si="48"/>
        <v>5.0000000000000001E-4</v>
      </c>
      <c r="F136" s="5">
        <f t="shared" si="48"/>
        <v>1E-3</v>
      </c>
      <c r="G136" s="5">
        <f t="shared" si="48"/>
        <v>2.5000000000000001E-3</v>
      </c>
      <c r="H136" s="5">
        <f t="shared" si="48"/>
        <v>5.0000000000000001E-3</v>
      </c>
      <c r="I136" s="5">
        <f t="shared" si="48"/>
        <v>0.01</v>
      </c>
      <c r="J136" s="5">
        <f t="shared" si="48"/>
        <v>2.5000000000000001E-2</v>
      </c>
      <c r="K136" s="5">
        <f t="shared" si="48"/>
        <v>0.05</v>
      </c>
      <c r="L136" s="5">
        <v>5.0000000000000001E-3</v>
      </c>
    </row>
    <row r="137" spans="1:12">
      <c r="A137" s="5" t="s">
        <v>67</v>
      </c>
      <c r="B137" s="5">
        <v>0.02</v>
      </c>
      <c r="C137" s="5">
        <f t="shared" si="48"/>
        <v>1.1000000000000001E-3</v>
      </c>
      <c r="D137" s="5">
        <f t="shared" si="48"/>
        <v>2.7500000000000003E-3</v>
      </c>
      <c r="E137" s="5">
        <f t="shared" si="48"/>
        <v>5.5000000000000005E-3</v>
      </c>
      <c r="F137" s="5">
        <f t="shared" si="48"/>
        <v>1.1000000000000001E-2</v>
      </c>
      <c r="G137" s="5">
        <f t="shared" si="48"/>
        <v>2.75E-2</v>
      </c>
      <c r="H137" s="5">
        <f t="shared" si="48"/>
        <v>5.5E-2</v>
      </c>
      <c r="I137" s="5">
        <f t="shared" si="48"/>
        <v>0.11</v>
      </c>
      <c r="J137" s="5">
        <f t="shared" si="48"/>
        <v>0.27500000000000002</v>
      </c>
      <c r="K137" s="5">
        <f t="shared" si="48"/>
        <v>0.55000000000000004</v>
      </c>
      <c r="L137" s="5">
        <v>5.5E-2</v>
      </c>
    </row>
    <row r="138" spans="1:12">
      <c r="A138" s="5" t="s">
        <v>68</v>
      </c>
      <c r="B138" s="5">
        <v>5.0000000000000001E-3</v>
      </c>
      <c r="C138" s="5">
        <f t="shared" si="48"/>
        <v>1.6399999999999997E-3</v>
      </c>
      <c r="D138" s="5">
        <f t="shared" si="48"/>
        <v>4.0999999999999995E-3</v>
      </c>
      <c r="E138" s="5">
        <f t="shared" si="48"/>
        <v>8.199999999999999E-3</v>
      </c>
      <c r="F138" s="5">
        <f t="shared" si="48"/>
        <v>1.6399999999999998E-2</v>
      </c>
      <c r="G138" s="5">
        <f t="shared" si="48"/>
        <v>4.0999999999999995E-2</v>
      </c>
      <c r="H138" s="5">
        <f t="shared" si="48"/>
        <v>8.199999999999999E-2</v>
      </c>
      <c r="I138" s="5">
        <f t="shared" si="48"/>
        <v>0.16399999999999998</v>
      </c>
      <c r="J138" s="5">
        <f t="shared" si="48"/>
        <v>0.40999999999999992</v>
      </c>
      <c r="K138" s="5">
        <f t="shared" si="48"/>
        <v>0.81999999999999984</v>
      </c>
      <c r="L138" s="5">
        <v>8.199999999999999E-2</v>
      </c>
    </row>
    <row r="139" spans="1:12">
      <c r="A139" s="5" t="s">
        <v>69</v>
      </c>
      <c r="B139" s="5">
        <v>2E-3</v>
      </c>
      <c r="C139" s="5">
        <f t="shared" si="48"/>
        <v>1.3600000000000001E-3</v>
      </c>
      <c r="D139" s="5">
        <f t="shared" si="48"/>
        <v>3.4000000000000002E-3</v>
      </c>
      <c r="E139" s="5">
        <f t="shared" si="48"/>
        <v>6.8000000000000005E-3</v>
      </c>
      <c r="F139" s="5">
        <f t="shared" si="48"/>
        <v>1.3600000000000001E-2</v>
      </c>
      <c r="G139" s="5">
        <f t="shared" si="48"/>
        <v>3.4000000000000002E-2</v>
      </c>
      <c r="H139" s="5">
        <f t="shared" si="48"/>
        <v>6.8000000000000005E-2</v>
      </c>
      <c r="I139" s="5">
        <f t="shared" si="48"/>
        <v>0.13600000000000001</v>
      </c>
      <c r="J139" s="5">
        <f t="shared" si="48"/>
        <v>0.34</v>
      </c>
      <c r="K139" s="5">
        <f t="shared" si="48"/>
        <v>0.68</v>
      </c>
      <c r="L139" s="5">
        <v>6.8000000000000005E-2</v>
      </c>
    </row>
    <row r="140" spans="1:12">
      <c r="A140" s="5" t="s">
        <v>70</v>
      </c>
      <c r="B140" s="5">
        <v>2E-3</v>
      </c>
      <c r="C140" s="5">
        <f t="shared" si="48"/>
        <v>1.4400000000000001E-3</v>
      </c>
      <c r="D140" s="5">
        <f t="shared" si="48"/>
        <v>3.6000000000000008E-3</v>
      </c>
      <c r="E140" s="5">
        <f t="shared" si="48"/>
        <v>7.2000000000000015E-3</v>
      </c>
      <c r="F140" s="5">
        <f t="shared" si="48"/>
        <v>1.4400000000000003E-2</v>
      </c>
      <c r="G140" s="5">
        <f t="shared" si="48"/>
        <v>3.6000000000000004E-2</v>
      </c>
      <c r="H140" s="5">
        <f t="shared" si="48"/>
        <v>7.2000000000000008E-2</v>
      </c>
      <c r="I140" s="5">
        <f t="shared" si="48"/>
        <v>0.14400000000000002</v>
      </c>
      <c r="J140" s="5">
        <f t="shared" si="48"/>
        <v>0.36000000000000004</v>
      </c>
      <c r="K140" s="5">
        <f t="shared" si="48"/>
        <v>0.72000000000000008</v>
      </c>
      <c r="L140" s="5">
        <v>7.2000000000000008E-2</v>
      </c>
    </row>
    <row r="141" spans="1:12">
      <c r="A141" s="5" t="s">
        <v>71</v>
      </c>
      <c r="B141" s="5">
        <v>2E-3</v>
      </c>
      <c r="C141" s="5">
        <f t="shared" si="48"/>
        <v>1E-3</v>
      </c>
      <c r="D141" s="5">
        <f t="shared" si="48"/>
        <v>2.5000000000000005E-3</v>
      </c>
      <c r="E141" s="5">
        <f t="shared" si="48"/>
        <v>5.000000000000001E-3</v>
      </c>
      <c r="F141" s="5">
        <f t="shared" si="48"/>
        <v>1.0000000000000002E-2</v>
      </c>
      <c r="G141" s="5">
        <f t="shared" si="48"/>
        <v>2.5000000000000001E-2</v>
      </c>
      <c r="H141" s="5">
        <f t="shared" si="48"/>
        <v>0.05</v>
      </c>
      <c r="I141" s="5">
        <f t="shared" si="48"/>
        <v>0.1</v>
      </c>
      <c r="J141" s="5">
        <f t="shared" si="48"/>
        <v>0.25</v>
      </c>
      <c r="K141" s="5">
        <f t="shared" si="48"/>
        <v>0.5</v>
      </c>
      <c r="L141" s="5">
        <v>0.05</v>
      </c>
    </row>
    <row r="142" spans="1:12">
      <c r="A142" s="5" t="s">
        <v>72</v>
      </c>
      <c r="B142" s="5">
        <v>2E-3</v>
      </c>
      <c r="C142" s="5">
        <f t="shared" si="48"/>
        <v>2.9999999999999997E-4</v>
      </c>
      <c r="D142" s="5">
        <f t="shared" si="48"/>
        <v>7.5000000000000002E-4</v>
      </c>
      <c r="E142" s="5">
        <f t="shared" si="48"/>
        <v>1.5E-3</v>
      </c>
      <c r="F142" s="5">
        <f t="shared" si="48"/>
        <v>3.0000000000000001E-3</v>
      </c>
      <c r="G142" s="5">
        <f t="shared" si="48"/>
        <v>7.4999999999999997E-3</v>
      </c>
      <c r="H142" s="5">
        <f t="shared" si="48"/>
        <v>1.4999999999999999E-2</v>
      </c>
      <c r="I142" s="5">
        <f t="shared" si="48"/>
        <v>0.03</v>
      </c>
      <c r="J142" s="5">
        <f t="shared" si="48"/>
        <v>7.4999999999999997E-2</v>
      </c>
      <c r="K142" s="5">
        <f t="shared" si="48"/>
        <v>0.15</v>
      </c>
      <c r="L142" s="5">
        <v>1.4999999999999999E-2</v>
      </c>
    </row>
    <row r="143" spans="1:12">
      <c r="A143" s="5" t="s">
        <v>73</v>
      </c>
      <c r="B143" s="5">
        <v>0.01</v>
      </c>
      <c r="C143" s="5">
        <f t="shared" si="48"/>
        <v>7.7999999999999999E-4</v>
      </c>
      <c r="D143" s="5">
        <f t="shared" si="48"/>
        <v>1.9500000000000001E-3</v>
      </c>
      <c r="E143" s="5">
        <f t="shared" si="48"/>
        <v>3.9000000000000003E-3</v>
      </c>
      <c r="F143" s="5">
        <f t="shared" si="48"/>
        <v>7.8000000000000005E-3</v>
      </c>
      <c r="G143" s="5">
        <f t="shared" si="48"/>
        <v>1.95E-2</v>
      </c>
      <c r="H143" s="5">
        <f t="shared" si="48"/>
        <v>3.9E-2</v>
      </c>
      <c r="I143" s="5">
        <f t="shared" si="48"/>
        <v>7.8E-2</v>
      </c>
      <c r="J143" s="5">
        <f t="shared" si="48"/>
        <v>0.19500000000000001</v>
      </c>
      <c r="K143" s="5">
        <f t="shared" si="48"/>
        <v>0.39</v>
      </c>
      <c r="L143" s="5">
        <v>3.9E-2</v>
      </c>
    </row>
    <row r="144" spans="1:12">
      <c r="A144" s="5" t="s">
        <v>74</v>
      </c>
      <c r="B144" s="5">
        <v>5.0000000000000001E-3</v>
      </c>
      <c r="C144" s="5">
        <f t="shared" si="48"/>
        <v>1.4199999999999998E-3</v>
      </c>
      <c r="D144" s="5">
        <f t="shared" si="48"/>
        <v>3.5499999999999998E-3</v>
      </c>
      <c r="E144" s="5">
        <f t="shared" si="48"/>
        <v>7.0999999999999995E-3</v>
      </c>
      <c r="F144" s="5">
        <f t="shared" si="48"/>
        <v>1.4199999999999999E-2</v>
      </c>
      <c r="G144" s="5">
        <f t="shared" si="48"/>
        <v>3.5499999999999997E-2</v>
      </c>
      <c r="H144" s="5">
        <f t="shared" si="48"/>
        <v>7.0999999999999994E-2</v>
      </c>
      <c r="I144" s="5">
        <f t="shared" si="48"/>
        <v>0.14199999999999999</v>
      </c>
      <c r="J144" s="5">
        <f t="shared" si="48"/>
        <v>0.35499999999999998</v>
      </c>
      <c r="K144" s="5">
        <f t="shared" si="48"/>
        <v>0.71</v>
      </c>
      <c r="L144" s="5">
        <v>7.0999999999999994E-2</v>
      </c>
    </row>
    <row r="145" spans="1:13">
      <c r="A145" s="5" t="s">
        <v>75</v>
      </c>
      <c r="B145" s="5">
        <v>2E-3</v>
      </c>
      <c r="C145" s="5">
        <f t="shared" si="48"/>
        <v>1.3800000000000002E-3</v>
      </c>
      <c r="D145" s="5">
        <f t="shared" si="48"/>
        <v>3.4500000000000004E-3</v>
      </c>
      <c r="E145" s="5">
        <f t="shared" si="48"/>
        <v>6.9000000000000008E-3</v>
      </c>
      <c r="F145" s="5">
        <f t="shared" si="48"/>
        <v>1.3800000000000002E-2</v>
      </c>
      <c r="G145" s="5">
        <f t="shared" si="48"/>
        <v>3.4500000000000003E-2</v>
      </c>
      <c r="H145" s="5">
        <f t="shared" si="48"/>
        <v>6.9000000000000006E-2</v>
      </c>
      <c r="I145" s="5">
        <f t="shared" si="48"/>
        <v>0.13800000000000001</v>
      </c>
      <c r="J145" s="5">
        <f t="shared" si="48"/>
        <v>0.34500000000000003</v>
      </c>
      <c r="K145" s="5">
        <f t="shared" si="48"/>
        <v>0.69000000000000006</v>
      </c>
      <c r="L145" s="5">
        <v>6.9000000000000006E-2</v>
      </c>
    </row>
    <row r="146" spans="1:13">
      <c r="A146" s="5" t="s">
        <v>76</v>
      </c>
      <c r="B146" s="5">
        <v>2E-3</v>
      </c>
      <c r="C146" s="5">
        <f t="shared" si="48"/>
        <v>1.1199999999999999E-3</v>
      </c>
      <c r="D146" s="5">
        <f t="shared" si="48"/>
        <v>2.8E-3</v>
      </c>
      <c r="E146" s="5">
        <f t="shared" si="48"/>
        <v>5.5999999999999999E-3</v>
      </c>
      <c r="F146" s="5">
        <f t="shared" si="48"/>
        <v>1.12E-2</v>
      </c>
      <c r="G146" s="5">
        <f t="shared" si="48"/>
        <v>2.7999999999999997E-2</v>
      </c>
      <c r="H146" s="5">
        <f t="shared" si="48"/>
        <v>5.5999999999999994E-2</v>
      </c>
      <c r="I146" s="5">
        <f t="shared" si="48"/>
        <v>0.11199999999999999</v>
      </c>
      <c r="J146" s="5">
        <f t="shared" si="48"/>
        <v>0.27999999999999997</v>
      </c>
      <c r="K146" s="5">
        <f t="shared" si="48"/>
        <v>0.55999999999999994</v>
      </c>
      <c r="L146" s="5">
        <v>5.5999999999999994E-2</v>
      </c>
    </row>
    <row r="147" spans="1:13">
      <c r="A147" s="5" t="s">
        <v>77</v>
      </c>
      <c r="B147" s="5">
        <v>2E-3</v>
      </c>
      <c r="C147" s="5">
        <f t="shared" si="48"/>
        <v>1.24E-3</v>
      </c>
      <c r="D147" s="5">
        <f t="shared" si="48"/>
        <v>3.1000000000000003E-3</v>
      </c>
      <c r="E147" s="5">
        <f t="shared" si="48"/>
        <v>6.2000000000000006E-3</v>
      </c>
      <c r="F147" s="5">
        <f t="shared" si="48"/>
        <v>1.2400000000000001E-2</v>
      </c>
      <c r="G147" s="5">
        <f t="shared" si="48"/>
        <v>3.1E-2</v>
      </c>
      <c r="H147" s="5">
        <f t="shared" si="48"/>
        <v>6.2E-2</v>
      </c>
      <c r="I147" s="5">
        <f t="shared" si="48"/>
        <v>0.124</v>
      </c>
      <c r="J147" s="5">
        <f t="shared" si="48"/>
        <v>0.31</v>
      </c>
      <c r="K147" s="5">
        <f t="shared" si="48"/>
        <v>0.62</v>
      </c>
      <c r="L147" s="5">
        <v>6.2E-2</v>
      </c>
    </row>
    <row r="148" spans="1:13">
      <c r="A148" s="5" t="s">
        <v>78</v>
      </c>
      <c r="B148" s="5">
        <v>2E-3</v>
      </c>
      <c r="C148" s="5">
        <f t="shared" si="48"/>
        <v>7.2000000000000005E-4</v>
      </c>
      <c r="D148" s="5">
        <f t="shared" si="48"/>
        <v>1.8000000000000004E-3</v>
      </c>
      <c r="E148" s="5">
        <f t="shared" si="48"/>
        <v>3.6000000000000008E-3</v>
      </c>
      <c r="F148" s="5">
        <f t="shared" si="48"/>
        <v>7.2000000000000015E-3</v>
      </c>
      <c r="G148" s="5">
        <f t="shared" si="48"/>
        <v>1.8000000000000002E-2</v>
      </c>
      <c r="H148" s="5">
        <f t="shared" si="48"/>
        <v>3.6000000000000004E-2</v>
      </c>
      <c r="I148" s="5">
        <f t="shared" si="48"/>
        <v>7.2000000000000008E-2</v>
      </c>
      <c r="J148" s="5">
        <f t="shared" si="48"/>
        <v>0.18000000000000002</v>
      </c>
      <c r="K148" s="5">
        <f t="shared" si="48"/>
        <v>0.36000000000000004</v>
      </c>
      <c r="L148" s="5">
        <v>3.6000000000000004E-2</v>
      </c>
    </row>
    <row r="149" spans="1:13">
      <c r="A149" s="5" t="s">
        <v>79</v>
      </c>
      <c r="B149" s="5">
        <v>2E-3</v>
      </c>
      <c r="C149" s="5">
        <f t="shared" si="48"/>
        <v>1.3999999999999999E-4</v>
      </c>
      <c r="D149" s="5">
        <f t="shared" si="48"/>
        <v>3.5E-4</v>
      </c>
      <c r="E149" s="5">
        <f t="shared" si="48"/>
        <v>6.9999999999999999E-4</v>
      </c>
      <c r="F149" s="5">
        <f t="shared" si="48"/>
        <v>1.4E-3</v>
      </c>
      <c r="G149" s="5">
        <f t="shared" si="48"/>
        <v>3.4999999999999996E-3</v>
      </c>
      <c r="H149" s="5">
        <f t="shared" si="48"/>
        <v>6.9999999999999993E-3</v>
      </c>
      <c r="I149" s="5">
        <f t="shared" si="48"/>
        <v>1.3999999999999999E-2</v>
      </c>
      <c r="J149" s="5">
        <f t="shared" si="48"/>
        <v>3.4999999999999996E-2</v>
      </c>
      <c r="K149" s="5">
        <f t="shared" si="48"/>
        <v>6.9999999999999993E-2</v>
      </c>
      <c r="L149" s="5">
        <v>6.9999999999999993E-3</v>
      </c>
    </row>
    <row r="150" spans="1:13">
      <c r="A150" s="5" t="s">
        <v>80</v>
      </c>
      <c r="B150" s="5">
        <v>5.0000000000000001E-3</v>
      </c>
      <c r="C150" s="5">
        <f t="shared" si="48"/>
        <v>2.7999999999999998E-4</v>
      </c>
      <c r="D150" s="5">
        <f t="shared" si="48"/>
        <v>6.9999999999999999E-4</v>
      </c>
      <c r="E150" s="5">
        <f t="shared" si="48"/>
        <v>1.4E-3</v>
      </c>
      <c r="F150" s="5">
        <f t="shared" si="48"/>
        <v>2.8E-3</v>
      </c>
      <c r="G150" s="5">
        <f t="shared" si="48"/>
        <v>6.9999999999999993E-3</v>
      </c>
      <c r="H150" s="5">
        <f t="shared" si="48"/>
        <v>1.3999999999999999E-2</v>
      </c>
      <c r="I150" s="5">
        <f t="shared" si="48"/>
        <v>2.7999999999999997E-2</v>
      </c>
      <c r="J150" s="5">
        <f t="shared" si="48"/>
        <v>6.9999999999999993E-2</v>
      </c>
      <c r="K150" s="5">
        <f t="shared" si="48"/>
        <v>0.13999999999999999</v>
      </c>
      <c r="L150" s="5">
        <v>1.3999999999999999E-2</v>
      </c>
    </row>
    <row r="151" spans="1:13">
      <c r="A151" s="5" t="s">
        <v>81</v>
      </c>
      <c r="B151" s="5">
        <v>2E-3</v>
      </c>
      <c r="C151" s="5">
        <f t="shared" si="48"/>
        <v>7.7999999999999999E-4</v>
      </c>
      <c r="D151" s="5">
        <f t="shared" si="48"/>
        <v>1.9500000000000001E-3</v>
      </c>
      <c r="E151" s="5">
        <f t="shared" si="48"/>
        <v>3.9000000000000003E-3</v>
      </c>
      <c r="F151" s="5">
        <f t="shared" si="48"/>
        <v>7.8000000000000005E-3</v>
      </c>
      <c r="G151" s="5">
        <f t="shared" si="48"/>
        <v>1.95E-2</v>
      </c>
      <c r="H151" s="5">
        <f t="shared" si="48"/>
        <v>3.9E-2</v>
      </c>
      <c r="I151" s="5">
        <f t="shared" si="48"/>
        <v>7.8E-2</v>
      </c>
      <c r="J151" s="5">
        <f t="shared" si="48"/>
        <v>0.19500000000000001</v>
      </c>
      <c r="K151" s="5">
        <f t="shared" si="48"/>
        <v>0.39</v>
      </c>
      <c r="L151" s="5">
        <v>3.9E-2</v>
      </c>
    </row>
    <row r="152" spans="1:13">
      <c r="A152" s="5" t="s">
        <v>82</v>
      </c>
      <c r="B152" s="5">
        <v>2E-3</v>
      </c>
      <c r="C152" s="5">
        <f t="shared" si="48"/>
        <v>9.3999999999999997E-4</v>
      </c>
      <c r="D152" s="5">
        <f t="shared" si="48"/>
        <v>2.3500000000000001E-3</v>
      </c>
      <c r="E152" s="5">
        <f t="shared" si="48"/>
        <v>4.7000000000000002E-3</v>
      </c>
      <c r="F152" s="5">
        <f t="shared" si="48"/>
        <v>9.4000000000000004E-3</v>
      </c>
      <c r="G152" s="5">
        <f t="shared" si="48"/>
        <v>2.35E-2</v>
      </c>
      <c r="H152" s="5">
        <f t="shared" si="48"/>
        <v>4.7E-2</v>
      </c>
      <c r="I152" s="5">
        <f t="shared" si="48"/>
        <v>9.4E-2</v>
      </c>
      <c r="J152" s="5">
        <f t="shared" si="48"/>
        <v>0.23499999999999999</v>
      </c>
      <c r="K152" s="5">
        <f t="shared" si="48"/>
        <v>0.47</v>
      </c>
      <c r="L152" s="5">
        <v>4.7E-2</v>
      </c>
    </row>
    <row r="153" spans="1:13">
      <c r="A153" s="5" t="s">
        <v>83</v>
      </c>
      <c r="B153" s="5">
        <v>2E-3</v>
      </c>
      <c r="C153" s="5">
        <f t="shared" si="48"/>
        <v>8.0000000000000004E-4</v>
      </c>
      <c r="D153" s="5">
        <f t="shared" si="48"/>
        <v>2E-3</v>
      </c>
      <c r="E153" s="5">
        <f t="shared" si="48"/>
        <v>4.0000000000000001E-3</v>
      </c>
      <c r="F153" s="5">
        <f t="shared" si="48"/>
        <v>8.0000000000000002E-3</v>
      </c>
      <c r="G153" s="5">
        <f t="shared" si="48"/>
        <v>0.02</v>
      </c>
      <c r="H153" s="5">
        <f t="shared" si="48"/>
        <v>0.04</v>
      </c>
      <c r="I153" s="5">
        <f t="shared" si="48"/>
        <v>0.08</v>
      </c>
      <c r="J153" s="5">
        <f t="shared" si="48"/>
        <v>0.2</v>
      </c>
      <c r="K153" s="5">
        <f t="shared" si="48"/>
        <v>0.4</v>
      </c>
      <c r="L153" s="5">
        <v>0.04</v>
      </c>
    </row>
    <row r="154" spans="1:13">
      <c r="A154" s="5" t="s">
        <v>84</v>
      </c>
      <c r="B154" s="5">
        <v>2E-3</v>
      </c>
      <c r="C154" s="5">
        <f t="shared" si="48"/>
        <v>1.0400000000000001E-3</v>
      </c>
      <c r="D154" s="5">
        <f t="shared" si="48"/>
        <v>2.6000000000000003E-3</v>
      </c>
      <c r="E154" s="5">
        <f t="shared" si="48"/>
        <v>5.2000000000000006E-3</v>
      </c>
      <c r="F154" s="5">
        <f t="shared" si="48"/>
        <v>1.0400000000000001E-2</v>
      </c>
      <c r="G154" s="5">
        <f t="shared" si="48"/>
        <v>2.6000000000000002E-2</v>
      </c>
      <c r="H154" s="5">
        <f t="shared" si="48"/>
        <v>5.2000000000000005E-2</v>
      </c>
      <c r="I154" s="5">
        <f t="shared" si="48"/>
        <v>0.10400000000000001</v>
      </c>
      <c r="J154" s="5">
        <f t="shared" si="48"/>
        <v>0.26</v>
      </c>
      <c r="K154" s="5">
        <f t="shared" si="48"/>
        <v>0.52</v>
      </c>
      <c r="L154" s="5">
        <v>5.2000000000000005E-2</v>
      </c>
    </row>
    <row r="155" spans="1:13">
      <c r="A155" s="5" t="s">
        <v>85</v>
      </c>
      <c r="B155" s="5">
        <v>2E-3</v>
      </c>
      <c r="C155" s="5">
        <f t="shared" si="48"/>
        <v>8.1999999999999987E-4</v>
      </c>
      <c r="D155" s="5">
        <f t="shared" si="48"/>
        <v>2.0499999999999997E-3</v>
      </c>
      <c r="E155" s="5">
        <f t="shared" si="48"/>
        <v>4.0999999999999995E-3</v>
      </c>
      <c r="F155" s="5">
        <f t="shared" si="48"/>
        <v>8.199999999999999E-3</v>
      </c>
      <c r="G155" s="5">
        <f t="shared" si="48"/>
        <v>2.0499999999999997E-2</v>
      </c>
      <c r="H155" s="5">
        <f t="shared" si="48"/>
        <v>4.0999999999999995E-2</v>
      </c>
      <c r="I155" s="5">
        <f t="shared" si="48"/>
        <v>8.199999999999999E-2</v>
      </c>
      <c r="J155" s="5">
        <f t="shared" si="48"/>
        <v>0.20499999999999996</v>
      </c>
      <c r="K155" s="5">
        <f t="shared" si="48"/>
        <v>0.40999999999999992</v>
      </c>
      <c r="L155" s="5">
        <v>4.0999999999999995E-2</v>
      </c>
    </row>
    <row r="156" spans="1:13">
      <c r="A156" s="5" t="s">
        <v>86</v>
      </c>
      <c r="B156" s="5">
        <v>2E-3</v>
      </c>
      <c r="C156" s="5">
        <f t="shared" si="48"/>
        <v>2.9999999999999997E-4</v>
      </c>
      <c r="D156" s="5">
        <f t="shared" si="48"/>
        <v>7.5000000000000002E-4</v>
      </c>
      <c r="E156" s="5">
        <f t="shared" si="48"/>
        <v>1.5E-3</v>
      </c>
      <c r="F156" s="5">
        <f t="shared" si="48"/>
        <v>3.0000000000000001E-3</v>
      </c>
      <c r="G156" s="5">
        <f t="shared" si="48"/>
        <v>7.4999999999999997E-3</v>
      </c>
      <c r="H156" s="5">
        <f t="shared" si="48"/>
        <v>1.4999999999999999E-2</v>
      </c>
      <c r="I156" s="5">
        <f t="shared" si="48"/>
        <v>0.03</v>
      </c>
      <c r="J156" s="5">
        <f t="shared" si="48"/>
        <v>7.4999999999999997E-2</v>
      </c>
      <c r="K156" s="5">
        <f t="shared" si="48"/>
        <v>0.15</v>
      </c>
      <c r="L156" s="5">
        <v>1.4999999999999999E-2</v>
      </c>
    </row>
    <row r="157" spans="1:13">
      <c r="A157" s="33" t="s">
        <v>59</v>
      </c>
      <c r="C157" s="5">
        <v>0.15</v>
      </c>
      <c r="D157" s="5">
        <v>0.15</v>
      </c>
      <c r="E157" s="5">
        <v>0.15</v>
      </c>
      <c r="F157" s="5">
        <v>0.15</v>
      </c>
      <c r="G157" s="5">
        <v>0.15</v>
      </c>
      <c r="H157" s="5">
        <v>0.15</v>
      </c>
      <c r="I157" s="5">
        <v>0.15</v>
      </c>
      <c r="J157" s="5">
        <v>0.15</v>
      </c>
      <c r="K157" s="5">
        <v>0.15</v>
      </c>
    </row>
    <row r="158" spans="1:13">
      <c r="C158" s="5">
        <v>0.02</v>
      </c>
      <c r="D158" s="5">
        <v>0.05</v>
      </c>
      <c r="E158" s="5">
        <v>0.1</v>
      </c>
      <c r="F158" s="5">
        <v>0.2</v>
      </c>
      <c r="G158" s="5">
        <v>0.5</v>
      </c>
      <c r="H158" s="5">
        <v>1</v>
      </c>
      <c r="I158" s="5">
        <v>2</v>
      </c>
      <c r="J158" s="5">
        <v>5</v>
      </c>
      <c r="K158" s="5">
        <v>10</v>
      </c>
      <c r="L158" s="5">
        <f>SUM(L132:L156)</f>
        <v>0.99700000000000044</v>
      </c>
    </row>
    <row r="160" spans="1:13">
      <c r="A160" s="5" t="s">
        <v>87</v>
      </c>
      <c r="L160" s="5" t="s">
        <v>88</v>
      </c>
      <c r="M160" s="5" t="s">
        <v>89</v>
      </c>
    </row>
    <row r="161" spans="1:16">
      <c r="A161" s="5" t="s">
        <v>62</v>
      </c>
      <c r="B161" s="6"/>
      <c r="C161" s="6" t="str">
        <f>IF(C132="-","",IF(C103&lt;500,"",C103/C132*C$157/C$128))</f>
        <v/>
      </c>
      <c r="D161" s="6" t="str">
        <f t="shared" ref="D161:K162" si="49">IF(D132="-","",IF(D103&lt;500,"",D103/D132*D$157/D$128))</f>
        <v/>
      </c>
      <c r="E161" s="6" t="str">
        <f t="shared" si="49"/>
        <v/>
      </c>
      <c r="F161" s="6" t="str">
        <f t="shared" si="49"/>
        <v/>
      </c>
      <c r="G161" s="6" t="str">
        <f t="shared" si="49"/>
        <v/>
      </c>
      <c r="H161" s="6" t="str">
        <f t="shared" si="49"/>
        <v/>
      </c>
      <c r="I161" s="6" t="str">
        <f t="shared" si="49"/>
        <v/>
      </c>
      <c r="J161" s="6" t="str">
        <f t="shared" si="49"/>
        <v/>
      </c>
      <c r="K161" s="6" t="str">
        <f t="shared" si="49"/>
        <v/>
      </c>
      <c r="L161" s="6" t="e">
        <f>AVERAGE(C161:K161)</f>
        <v>#DIV/0!</v>
      </c>
      <c r="M161" s="31" t="e">
        <f>STDEV(C161:K161)/L161</f>
        <v>#DIV/0!</v>
      </c>
      <c r="O161" s="6"/>
      <c r="P161" s="34"/>
    </row>
    <row r="162" spans="1:16">
      <c r="A162" s="5" t="s">
        <v>63</v>
      </c>
      <c r="B162" s="6"/>
      <c r="C162" s="6" t="str">
        <f t="shared" ref="C162:K173" si="50">IF(C133="-","",IF(C104&lt;500,"",C104/C133*C$157/C$128))</f>
        <v/>
      </c>
      <c r="D162" s="6" t="str">
        <f t="shared" si="49"/>
        <v/>
      </c>
      <c r="E162" s="6" t="str">
        <f t="shared" si="49"/>
        <v/>
      </c>
      <c r="F162" s="6" t="str">
        <f t="shared" si="49"/>
        <v/>
      </c>
      <c r="G162" s="6" t="str">
        <f t="shared" si="49"/>
        <v/>
      </c>
      <c r="H162" s="6" t="str">
        <f t="shared" si="49"/>
        <v/>
      </c>
      <c r="I162" s="6" t="str">
        <f t="shared" si="49"/>
        <v/>
      </c>
      <c r="J162" s="6" t="str">
        <f t="shared" si="49"/>
        <v/>
      </c>
      <c r="K162" s="6" t="str">
        <f t="shared" si="49"/>
        <v/>
      </c>
      <c r="L162" s="6" t="e">
        <f t="shared" ref="L162:L185" si="51">AVERAGE(C162:K162)</f>
        <v>#DIV/0!</v>
      </c>
      <c r="M162" s="31" t="e">
        <f t="shared" ref="M162:M185" si="52">STDEV(C162:K162)/L162</f>
        <v>#DIV/0!</v>
      </c>
      <c r="O162" s="6"/>
      <c r="P162" s="34"/>
    </row>
    <row r="163" spans="1:16">
      <c r="A163" s="5" t="s">
        <v>64</v>
      </c>
      <c r="B163" s="6"/>
      <c r="C163" s="6" t="str">
        <f>IF(C134="-","",IF(C105&lt;1000,"",C105/C134*C$157/C$128))</f>
        <v/>
      </c>
      <c r="D163" s="6" t="str">
        <f t="shared" ref="D163:K163" si="53">IF(D134="-","",IF(D105&lt;1000,"",D105/D134*D$157/D$128))</f>
        <v/>
      </c>
      <c r="E163" s="6" t="str">
        <f t="shared" si="53"/>
        <v/>
      </c>
      <c r="F163" s="6" t="str">
        <f t="shared" si="53"/>
        <v/>
      </c>
      <c r="G163" s="6" t="str">
        <f t="shared" si="53"/>
        <v/>
      </c>
      <c r="H163" s="6" t="str">
        <f t="shared" si="53"/>
        <v/>
      </c>
      <c r="I163" s="6" t="str">
        <f t="shared" si="53"/>
        <v/>
      </c>
      <c r="J163" s="6" t="str">
        <f t="shared" si="53"/>
        <v/>
      </c>
      <c r="K163" s="6" t="str">
        <f t="shared" si="53"/>
        <v/>
      </c>
      <c r="L163" s="6" t="e">
        <f t="shared" si="51"/>
        <v>#DIV/0!</v>
      </c>
      <c r="M163" s="31" t="e">
        <f t="shared" si="52"/>
        <v>#DIV/0!</v>
      </c>
      <c r="O163" s="6"/>
      <c r="P163" s="34"/>
    </row>
    <row r="164" spans="1:16">
      <c r="A164" s="5" t="s">
        <v>65</v>
      </c>
      <c r="B164" s="6"/>
      <c r="C164" s="6" t="str">
        <f t="shared" ref="C164:K165" si="54">IF(C135="-","",IF(C106&lt;1000,"",C106/C135*C$157/C$128))</f>
        <v/>
      </c>
      <c r="D164" s="6" t="str">
        <f t="shared" si="54"/>
        <v/>
      </c>
      <c r="E164" s="6" t="str">
        <f t="shared" si="54"/>
        <v/>
      </c>
      <c r="F164" s="6" t="str">
        <f t="shared" si="54"/>
        <v/>
      </c>
      <c r="G164" s="6" t="str">
        <f t="shared" si="54"/>
        <v/>
      </c>
      <c r="H164" s="6" t="str">
        <f t="shared" si="54"/>
        <v/>
      </c>
      <c r="I164" s="6" t="str">
        <f t="shared" si="54"/>
        <v/>
      </c>
      <c r="J164" s="6" t="str">
        <f t="shared" si="54"/>
        <v/>
      </c>
      <c r="K164" s="6" t="str">
        <f t="shared" si="54"/>
        <v/>
      </c>
      <c r="L164" s="6" t="e">
        <f t="shared" si="51"/>
        <v>#DIV/0!</v>
      </c>
      <c r="M164" s="31" t="e">
        <f t="shared" si="52"/>
        <v>#DIV/0!</v>
      </c>
      <c r="O164" s="6"/>
      <c r="P164" s="34"/>
    </row>
    <row r="165" spans="1:16">
      <c r="A165" s="5" t="s">
        <v>66</v>
      </c>
      <c r="B165" s="6"/>
      <c r="C165" s="6" t="str">
        <f t="shared" si="54"/>
        <v/>
      </c>
      <c r="D165" s="6" t="str">
        <f t="shared" si="54"/>
        <v/>
      </c>
      <c r="E165" s="6" t="str">
        <f t="shared" si="54"/>
        <v/>
      </c>
      <c r="F165" s="6" t="str">
        <f t="shared" si="54"/>
        <v/>
      </c>
      <c r="G165" s="6" t="str">
        <f t="shared" si="54"/>
        <v/>
      </c>
      <c r="H165" s="6" t="str">
        <f t="shared" si="54"/>
        <v/>
      </c>
      <c r="I165" s="6" t="str">
        <f t="shared" si="54"/>
        <v/>
      </c>
      <c r="J165" s="6" t="str">
        <f t="shared" si="54"/>
        <v/>
      </c>
      <c r="K165" s="6" t="str">
        <f t="shared" si="54"/>
        <v/>
      </c>
      <c r="L165" s="6" t="e">
        <f t="shared" si="51"/>
        <v>#DIV/0!</v>
      </c>
      <c r="M165" s="31" t="e">
        <f t="shared" si="52"/>
        <v>#DIV/0!</v>
      </c>
      <c r="O165" s="6"/>
      <c r="P165" s="34"/>
    </row>
    <row r="166" spans="1:16">
      <c r="A166" s="5" t="s">
        <v>67</v>
      </c>
      <c r="B166" s="6"/>
      <c r="C166" s="6" t="str">
        <f t="shared" si="50"/>
        <v/>
      </c>
      <c r="D166" s="6" t="str">
        <f t="shared" si="50"/>
        <v/>
      </c>
      <c r="E166" s="6" t="str">
        <f t="shared" si="50"/>
        <v/>
      </c>
      <c r="F166" s="6" t="str">
        <f t="shared" si="50"/>
        <v/>
      </c>
      <c r="G166" s="6" t="str">
        <f t="shared" si="50"/>
        <v/>
      </c>
      <c r="H166" s="6" t="str">
        <f t="shared" si="50"/>
        <v/>
      </c>
      <c r="I166" s="6" t="str">
        <f t="shared" si="50"/>
        <v/>
      </c>
      <c r="J166" s="6" t="str">
        <f t="shared" si="50"/>
        <v/>
      </c>
      <c r="K166" s="6" t="str">
        <f t="shared" si="50"/>
        <v/>
      </c>
      <c r="L166" s="6" t="e">
        <f t="shared" si="51"/>
        <v>#DIV/0!</v>
      </c>
      <c r="M166" s="31" t="e">
        <f t="shared" si="52"/>
        <v>#DIV/0!</v>
      </c>
      <c r="O166" s="6"/>
      <c r="P166" s="34"/>
    </row>
    <row r="167" spans="1:16">
      <c r="A167" s="5" t="s">
        <v>68</v>
      </c>
      <c r="B167" s="6"/>
      <c r="C167" s="6" t="str">
        <f t="shared" si="50"/>
        <v/>
      </c>
      <c r="D167" s="6" t="str">
        <f t="shared" si="50"/>
        <v/>
      </c>
      <c r="E167" s="6" t="str">
        <f t="shared" si="50"/>
        <v/>
      </c>
      <c r="F167" s="6" t="str">
        <f t="shared" si="50"/>
        <v/>
      </c>
      <c r="G167" s="6" t="str">
        <f t="shared" si="50"/>
        <v/>
      </c>
      <c r="H167" s="6" t="str">
        <f t="shared" si="50"/>
        <v/>
      </c>
      <c r="I167" s="6" t="str">
        <f t="shared" si="50"/>
        <v/>
      </c>
      <c r="J167" s="6" t="str">
        <f t="shared" si="50"/>
        <v/>
      </c>
      <c r="K167" s="6" t="str">
        <f t="shared" si="50"/>
        <v/>
      </c>
      <c r="L167" s="6" t="e">
        <f t="shared" si="51"/>
        <v>#DIV/0!</v>
      </c>
      <c r="M167" s="31" t="e">
        <f t="shared" si="52"/>
        <v>#DIV/0!</v>
      </c>
      <c r="O167" s="6"/>
      <c r="P167" s="34"/>
    </row>
    <row r="168" spans="1:16">
      <c r="A168" s="5" t="s">
        <v>69</v>
      </c>
      <c r="B168" s="6"/>
      <c r="C168" s="6" t="str">
        <f>IF(C139="-","",IF(C110&lt;1000,"",C110/C139*C$157/C$128))</f>
        <v/>
      </c>
      <c r="D168" s="6" t="str">
        <f t="shared" ref="D168:K168" si="55">IF(D139="-","",IF(D110&lt;1000,"",D110/D139*D$157/D$128))</f>
        <v/>
      </c>
      <c r="E168" s="6" t="str">
        <f t="shared" si="55"/>
        <v/>
      </c>
      <c r="F168" s="6" t="str">
        <f t="shared" si="55"/>
        <v/>
      </c>
      <c r="G168" s="6" t="str">
        <f t="shared" si="55"/>
        <v/>
      </c>
      <c r="H168" s="6" t="str">
        <f t="shared" si="55"/>
        <v/>
      </c>
      <c r="I168" s="6" t="str">
        <f t="shared" si="55"/>
        <v/>
      </c>
      <c r="J168" s="6" t="str">
        <f t="shared" si="55"/>
        <v/>
      </c>
      <c r="K168" s="6" t="str">
        <f t="shared" si="55"/>
        <v/>
      </c>
      <c r="L168" s="6" t="e">
        <f t="shared" si="51"/>
        <v>#DIV/0!</v>
      </c>
      <c r="M168" s="31" t="e">
        <f t="shared" si="52"/>
        <v>#DIV/0!</v>
      </c>
      <c r="O168" s="6"/>
      <c r="P168" s="34"/>
    </row>
    <row r="169" spans="1:16">
      <c r="A169" s="5" t="s">
        <v>70</v>
      </c>
      <c r="B169" s="6"/>
      <c r="C169" s="6" t="str">
        <f t="shared" ref="C169:K171" si="56">IF(C140="-","",IF(C111&lt;1000,"",C111/C140*C$157/C$128))</f>
        <v/>
      </c>
      <c r="D169" s="6" t="str">
        <f t="shared" si="56"/>
        <v/>
      </c>
      <c r="E169" s="6" t="str">
        <f t="shared" si="56"/>
        <v/>
      </c>
      <c r="F169" s="6" t="str">
        <f t="shared" si="56"/>
        <v/>
      </c>
      <c r="G169" s="6" t="str">
        <f t="shared" si="56"/>
        <v/>
      </c>
      <c r="H169" s="6" t="str">
        <f t="shared" si="56"/>
        <v/>
      </c>
      <c r="I169" s="6" t="str">
        <f t="shared" si="56"/>
        <v/>
      </c>
      <c r="J169" s="6" t="str">
        <f t="shared" si="56"/>
        <v/>
      </c>
      <c r="K169" s="6" t="str">
        <f t="shared" si="56"/>
        <v/>
      </c>
      <c r="L169" s="6" t="e">
        <f t="shared" si="51"/>
        <v>#DIV/0!</v>
      </c>
      <c r="M169" s="31" t="e">
        <f t="shared" si="52"/>
        <v>#DIV/0!</v>
      </c>
      <c r="O169" s="6"/>
      <c r="P169" s="34"/>
    </row>
    <row r="170" spans="1:16">
      <c r="A170" s="5" t="s">
        <v>71</v>
      </c>
      <c r="B170" s="6"/>
      <c r="C170" s="6" t="str">
        <f t="shared" si="56"/>
        <v/>
      </c>
      <c r="D170" s="6" t="str">
        <f t="shared" si="56"/>
        <v/>
      </c>
      <c r="E170" s="6" t="str">
        <f t="shared" si="56"/>
        <v/>
      </c>
      <c r="F170" s="6" t="str">
        <f t="shared" si="56"/>
        <v/>
      </c>
      <c r="G170" s="6" t="str">
        <f t="shared" si="56"/>
        <v/>
      </c>
      <c r="H170" s="6" t="str">
        <f t="shared" si="56"/>
        <v/>
      </c>
      <c r="I170" s="6" t="str">
        <f t="shared" si="56"/>
        <v/>
      </c>
      <c r="J170" s="6" t="str">
        <f t="shared" si="56"/>
        <v/>
      </c>
      <c r="K170" s="6" t="str">
        <f t="shared" si="56"/>
        <v/>
      </c>
      <c r="L170" s="6" t="e">
        <f t="shared" si="51"/>
        <v>#DIV/0!</v>
      </c>
      <c r="M170" s="31" t="e">
        <f t="shared" si="52"/>
        <v>#DIV/0!</v>
      </c>
      <c r="O170" s="6"/>
      <c r="P170" s="34"/>
    </row>
    <row r="171" spans="1:16">
      <c r="A171" s="5" t="s">
        <v>72</v>
      </c>
      <c r="B171" s="6"/>
      <c r="C171" s="6" t="str">
        <f t="shared" si="56"/>
        <v/>
      </c>
      <c r="D171" s="6" t="str">
        <f t="shared" si="56"/>
        <v/>
      </c>
      <c r="E171" s="6" t="str">
        <f t="shared" si="56"/>
        <v/>
      </c>
      <c r="F171" s="6" t="str">
        <f t="shared" si="56"/>
        <v/>
      </c>
      <c r="G171" s="6" t="str">
        <f t="shared" si="56"/>
        <v/>
      </c>
      <c r="H171" s="6" t="str">
        <f t="shared" si="56"/>
        <v/>
      </c>
      <c r="I171" s="6" t="str">
        <f t="shared" si="56"/>
        <v/>
      </c>
      <c r="J171" s="6" t="str">
        <f t="shared" si="56"/>
        <v/>
      </c>
      <c r="K171" s="6" t="str">
        <f t="shared" si="56"/>
        <v/>
      </c>
      <c r="L171" s="6" t="e">
        <f t="shared" si="51"/>
        <v>#DIV/0!</v>
      </c>
      <c r="M171" s="31" t="e">
        <f t="shared" si="52"/>
        <v>#DIV/0!</v>
      </c>
      <c r="O171" s="6"/>
      <c r="P171" s="34"/>
    </row>
    <row r="172" spans="1:16">
      <c r="A172" s="5" t="s">
        <v>73</v>
      </c>
      <c r="B172" s="6"/>
      <c r="C172" s="6" t="str">
        <f t="shared" si="50"/>
        <v/>
      </c>
      <c r="D172" s="6" t="str">
        <f t="shared" si="50"/>
        <v/>
      </c>
      <c r="E172" s="6" t="str">
        <f t="shared" si="50"/>
        <v/>
      </c>
      <c r="F172" s="6" t="str">
        <f t="shared" si="50"/>
        <v/>
      </c>
      <c r="G172" s="6" t="str">
        <f t="shared" si="50"/>
        <v/>
      </c>
      <c r="H172" s="6" t="str">
        <f t="shared" si="50"/>
        <v/>
      </c>
      <c r="I172" s="6" t="str">
        <f t="shared" si="50"/>
        <v/>
      </c>
      <c r="J172" s="6" t="str">
        <f t="shared" si="50"/>
        <v/>
      </c>
      <c r="K172" s="6" t="str">
        <f t="shared" si="50"/>
        <v/>
      </c>
      <c r="L172" s="6" t="e">
        <f t="shared" si="51"/>
        <v>#DIV/0!</v>
      </c>
      <c r="M172" s="31" t="e">
        <f t="shared" si="52"/>
        <v>#DIV/0!</v>
      </c>
      <c r="O172" s="6"/>
      <c r="P172" s="34"/>
    </row>
    <row r="173" spans="1:16">
      <c r="A173" s="5" t="s">
        <v>74</v>
      </c>
      <c r="B173" s="6"/>
      <c r="C173" s="6" t="str">
        <f t="shared" si="50"/>
        <v/>
      </c>
      <c r="D173" s="6" t="str">
        <f t="shared" si="50"/>
        <v/>
      </c>
      <c r="E173" s="6" t="str">
        <f t="shared" si="50"/>
        <v/>
      </c>
      <c r="F173" s="6" t="str">
        <f t="shared" si="50"/>
        <v/>
      </c>
      <c r="G173" s="6" t="str">
        <f t="shared" si="50"/>
        <v/>
      </c>
      <c r="H173" s="6" t="str">
        <f t="shared" si="50"/>
        <v/>
      </c>
      <c r="I173" s="6" t="str">
        <f t="shared" si="50"/>
        <v/>
      </c>
      <c r="J173" s="6" t="str">
        <f t="shared" si="50"/>
        <v/>
      </c>
      <c r="K173" s="6" t="str">
        <f t="shared" si="50"/>
        <v/>
      </c>
      <c r="L173" s="6" t="e">
        <f t="shared" si="51"/>
        <v>#DIV/0!</v>
      </c>
      <c r="M173" s="31" t="e">
        <f t="shared" si="52"/>
        <v>#DIV/0!</v>
      </c>
      <c r="O173" s="6"/>
      <c r="P173" s="34"/>
    </row>
    <row r="174" spans="1:16">
      <c r="A174" s="5" t="s">
        <v>75</v>
      </c>
      <c r="B174" s="6"/>
      <c r="C174" s="6" t="str">
        <f>IF(C145="-","",IF(C116&lt;1000,"",C116/C145*C$157/C$128))</f>
        <v/>
      </c>
      <c r="D174" s="6" t="str">
        <f t="shared" ref="D174:K174" si="57">IF(D145="-","",IF(D116&lt;1000,"",D116/D145*D$157/D$128))</f>
        <v/>
      </c>
      <c r="E174" s="6" t="str">
        <f t="shared" si="57"/>
        <v/>
      </c>
      <c r="F174" s="6" t="str">
        <f t="shared" si="57"/>
        <v/>
      </c>
      <c r="G174" s="6" t="str">
        <f t="shared" si="57"/>
        <v/>
      </c>
      <c r="H174" s="6" t="str">
        <f t="shared" si="57"/>
        <v/>
      </c>
      <c r="I174" s="6" t="str">
        <f t="shared" si="57"/>
        <v/>
      </c>
      <c r="J174" s="6" t="str">
        <f t="shared" si="57"/>
        <v/>
      </c>
      <c r="K174" s="6" t="str">
        <f t="shared" si="57"/>
        <v/>
      </c>
      <c r="L174" s="6" t="e">
        <f t="shared" si="51"/>
        <v>#DIV/0!</v>
      </c>
      <c r="M174" s="31" t="e">
        <f t="shared" si="52"/>
        <v>#DIV/0!</v>
      </c>
      <c r="O174" s="6"/>
      <c r="P174" s="34"/>
    </row>
    <row r="175" spans="1:16">
      <c r="A175" s="5" t="s">
        <v>76</v>
      </c>
      <c r="B175" s="6"/>
      <c r="C175" s="6" t="str">
        <f t="shared" ref="C175:K178" si="58">IF(C146="-","",IF(C117&lt;1000,"",C117/C146*C$157/C$128))</f>
        <v/>
      </c>
      <c r="D175" s="6" t="str">
        <f t="shared" si="58"/>
        <v/>
      </c>
      <c r="E175" s="6" t="str">
        <f t="shared" si="58"/>
        <v/>
      </c>
      <c r="F175" s="6" t="str">
        <f t="shared" si="58"/>
        <v/>
      </c>
      <c r="G175" s="6" t="str">
        <f t="shared" si="58"/>
        <v/>
      </c>
      <c r="H175" s="6" t="str">
        <f t="shared" si="58"/>
        <v/>
      </c>
      <c r="I175" s="6" t="str">
        <f t="shared" si="58"/>
        <v/>
      </c>
      <c r="J175" s="6" t="str">
        <f t="shared" si="58"/>
        <v/>
      </c>
      <c r="K175" s="6" t="str">
        <f t="shared" si="58"/>
        <v/>
      </c>
      <c r="L175" s="6" t="e">
        <f t="shared" si="51"/>
        <v>#DIV/0!</v>
      </c>
      <c r="M175" s="31" t="e">
        <f t="shared" si="52"/>
        <v>#DIV/0!</v>
      </c>
      <c r="O175" s="6"/>
      <c r="P175" s="34"/>
    </row>
    <row r="176" spans="1:16">
      <c r="A176" s="5" t="s">
        <v>77</v>
      </c>
      <c r="B176" s="6"/>
      <c r="C176" s="6" t="str">
        <f t="shared" si="58"/>
        <v/>
      </c>
      <c r="D176" s="6" t="str">
        <f t="shared" si="58"/>
        <v/>
      </c>
      <c r="E176" s="6" t="str">
        <f t="shared" si="58"/>
        <v/>
      </c>
      <c r="F176" s="6" t="str">
        <f t="shared" si="58"/>
        <v/>
      </c>
      <c r="G176" s="6" t="str">
        <f t="shared" si="58"/>
        <v/>
      </c>
      <c r="H176" s="6" t="str">
        <f t="shared" si="58"/>
        <v/>
      </c>
      <c r="I176" s="6" t="str">
        <f t="shared" si="58"/>
        <v/>
      </c>
      <c r="J176" s="6" t="str">
        <f t="shared" si="58"/>
        <v/>
      </c>
      <c r="K176" s="6" t="str">
        <f t="shared" si="58"/>
        <v/>
      </c>
      <c r="L176" s="6" t="e">
        <f t="shared" si="51"/>
        <v>#DIV/0!</v>
      </c>
      <c r="M176" s="31" t="e">
        <f t="shared" si="52"/>
        <v>#DIV/0!</v>
      </c>
      <c r="O176" s="6"/>
      <c r="P176" s="34"/>
    </row>
    <row r="177" spans="1:16">
      <c r="A177" s="5" t="s">
        <v>78</v>
      </c>
      <c r="B177" s="6"/>
      <c r="C177" s="6" t="str">
        <f t="shared" si="58"/>
        <v/>
      </c>
      <c r="D177" s="6" t="str">
        <f t="shared" si="58"/>
        <v/>
      </c>
      <c r="E177" s="6" t="str">
        <f t="shared" si="58"/>
        <v/>
      </c>
      <c r="F177" s="6" t="str">
        <f t="shared" si="58"/>
        <v/>
      </c>
      <c r="G177" s="6" t="str">
        <f t="shared" si="58"/>
        <v/>
      </c>
      <c r="H177" s="6" t="str">
        <f t="shared" si="58"/>
        <v/>
      </c>
      <c r="I177" s="6" t="str">
        <f t="shared" si="58"/>
        <v/>
      </c>
      <c r="J177" s="6" t="str">
        <f t="shared" si="58"/>
        <v/>
      </c>
      <c r="K177" s="6" t="str">
        <f t="shared" si="58"/>
        <v/>
      </c>
      <c r="L177" s="6" t="e">
        <f t="shared" si="51"/>
        <v>#DIV/0!</v>
      </c>
      <c r="M177" s="31" t="e">
        <f t="shared" si="52"/>
        <v>#DIV/0!</v>
      </c>
      <c r="O177" s="6"/>
      <c r="P177" s="34"/>
    </row>
    <row r="178" spans="1:16">
      <c r="A178" s="5" t="s">
        <v>79</v>
      </c>
      <c r="B178" s="6"/>
      <c r="C178" s="6" t="str">
        <f t="shared" si="58"/>
        <v/>
      </c>
      <c r="D178" s="6" t="str">
        <f t="shared" si="58"/>
        <v/>
      </c>
      <c r="E178" s="6" t="str">
        <f t="shared" si="58"/>
        <v/>
      </c>
      <c r="F178" s="6" t="str">
        <f t="shared" si="58"/>
        <v/>
      </c>
      <c r="G178" s="6" t="str">
        <f t="shared" si="58"/>
        <v/>
      </c>
      <c r="H178" s="6" t="str">
        <f t="shared" si="58"/>
        <v/>
      </c>
      <c r="I178" s="6" t="str">
        <f t="shared" si="58"/>
        <v/>
      </c>
      <c r="J178" s="6" t="str">
        <f t="shared" si="58"/>
        <v/>
      </c>
      <c r="K178" s="6" t="str">
        <f t="shared" si="58"/>
        <v/>
      </c>
      <c r="L178" s="6" t="e">
        <f t="shared" si="51"/>
        <v>#DIV/0!</v>
      </c>
      <c r="M178" s="31" t="e">
        <f t="shared" si="52"/>
        <v>#DIV/0!</v>
      </c>
      <c r="O178" s="6"/>
      <c r="P178" s="34"/>
    </row>
    <row r="179" spans="1:16">
      <c r="A179" s="5" t="s">
        <v>80</v>
      </c>
      <c r="B179" s="6"/>
      <c r="C179" s="6" t="str">
        <f t="shared" ref="C179:K180" si="59">IF(C150="-","",IF(C121&lt;500,"",C121/C150*C$157/C$128))</f>
        <v/>
      </c>
      <c r="D179" s="6" t="str">
        <f t="shared" si="59"/>
        <v/>
      </c>
      <c r="E179" s="6" t="str">
        <f t="shared" si="59"/>
        <v/>
      </c>
      <c r="F179" s="6" t="str">
        <f t="shared" si="59"/>
        <v/>
      </c>
      <c r="G179" s="6" t="str">
        <f t="shared" si="59"/>
        <v/>
      </c>
      <c r="H179" s="6" t="str">
        <f t="shared" si="59"/>
        <v/>
      </c>
      <c r="I179" s="6" t="str">
        <f t="shared" si="59"/>
        <v/>
      </c>
      <c r="J179" s="6" t="str">
        <f t="shared" si="59"/>
        <v/>
      </c>
      <c r="K179" s="6" t="str">
        <f t="shared" si="59"/>
        <v/>
      </c>
      <c r="L179" s="6" t="e">
        <f t="shared" si="51"/>
        <v>#DIV/0!</v>
      </c>
      <c r="M179" s="31" t="e">
        <f t="shared" si="52"/>
        <v>#DIV/0!</v>
      </c>
      <c r="O179" s="6"/>
      <c r="P179" s="34"/>
    </row>
    <row r="180" spans="1:16">
      <c r="A180" s="5" t="s">
        <v>81</v>
      </c>
      <c r="B180" s="6"/>
      <c r="C180" s="6" t="str">
        <f t="shared" si="59"/>
        <v/>
      </c>
      <c r="D180" s="6" t="str">
        <f t="shared" si="59"/>
        <v/>
      </c>
      <c r="E180" s="6" t="str">
        <f t="shared" si="59"/>
        <v/>
      </c>
      <c r="F180" s="6" t="str">
        <f t="shared" si="59"/>
        <v/>
      </c>
      <c r="G180" s="6" t="str">
        <f t="shared" si="59"/>
        <v/>
      </c>
      <c r="H180" s="6" t="str">
        <f t="shared" si="59"/>
        <v/>
      </c>
      <c r="I180" s="6" t="str">
        <f t="shared" si="59"/>
        <v/>
      </c>
      <c r="J180" s="6" t="str">
        <f t="shared" si="59"/>
        <v/>
      </c>
      <c r="K180" s="6" t="str">
        <f t="shared" si="59"/>
        <v/>
      </c>
      <c r="L180" s="6" t="e">
        <f t="shared" si="51"/>
        <v>#DIV/0!</v>
      </c>
      <c r="M180" s="31" t="e">
        <f t="shared" si="52"/>
        <v>#DIV/0!</v>
      </c>
      <c r="O180" s="6"/>
      <c r="P180" s="34"/>
    </row>
    <row r="181" spans="1:16">
      <c r="A181" s="5" t="s">
        <v>82</v>
      </c>
      <c r="B181" s="6"/>
      <c r="C181" s="6" t="str">
        <f>IF(C152="-","",IF(C123&lt;1000,"",C123/C152*C$157/C$128))</f>
        <v/>
      </c>
      <c r="D181" s="6" t="str">
        <f t="shared" ref="D181:K181" si="60">IF(D152="-","",IF(D123&lt;1000,"",D123/D152*D$157/D$128))</f>
        <v/>
      </c>
      <c r="E181" s="6" t="str">
        <f t="shared" si="60"/>
        <v/>
      </c>
      <c r="F181" s="6" t="str">
        <f t="shared" si="60"/>
        <v/>
      </c>
      <c r="G181" s="6" t="str">
        <f t="shared" si="60"/>
        <v/>
      </c>
      <c r="H181" s="6" t="str">
        <f t="shared" si="60"/>
        <v/>
      </c>
      <c r="I181" s="6" t="str">
        <f t="shared" si="60"/>
        <v/>
      </c>
      <c r="J181" s="6" t="str">
        <f t="shared" si="60"/>
        <v/>
      </c>
      <c r="K181" s="6" t="str">
        <f t="shared" si="60"/>
        <v/>
      </c>
      <c r="L181" s="6" t="e">
        <f t="shared" si="51"/>
        <v>#DIV/0!</v>
      </c>
      <c r="M181" s="31" t="e">
        <f t="shared" si="52"/>
        <v>#DIV/0!</v>
      </c>
      <c r="O181" s="6"/>
      <c r="P181" s="34"/>
    </row>
    <row r="182" spans="1:16">
      <c r="A182" s="5" t="s">
        <v>83</v>
      </c>
      <c r="B182" s="6"/>
      <c r="C182" s="6" t="str">
        <f t="shared" ref="C182:K185" si="61">IF(C153="-","",IF(C124&lt;1000,"",C124/C153*C$157/C$128))</f>
        <v/>
      </c>
      <c r="D182" s="6" t="str">
        <f t="shared" si="61"/>
        <v/>
      </c>
      <c r="E182" s="6" t="str">
        <f t="shared" si="61"/>
        <v/>
      </c>
      <c r="F182" s="6" t="str">
        <f t="shared" si="61"/>
        <v/>
      </c>
      <c r="G182" s="6" t="str">
        <f t="shared" si="61"/>
        <v/>
      </c>
      <c r="H182" s="6" t="str">
        <f t="shared" si="61"/>
        <v/>
      </c>
      <c r="I182" s="6" t="str">
        <f t="shared" si="61"/>
        <v/>
      </c>
      <c r="J182" s="6" t="str">
        <f t="shared" si="61"/>
        <v/>
      </c>
      <c r="K182" s="6" t="str">
        <f t="shared" si="61"/>
        <v/>
      </c>
      <c r="L182" s="6" t="e">
        <f t="shared" si="51"/>
        <v>#DIV/0!</v>
      </c>
      <c r="M182" s="31" t="e">
        <f t="shared" si="52"/>
        <v>#DIV/0!</v>
      </c>
      <c r="O182" s="6"/>
      <c r="P182" s="34"/>
    </row>
    <row r="183" spans="1:16">
      <c r="A183" s="5" t="s">
        <v>84</v>
      </c>
      <c r="B183" s="6"/>
      <c r="C183" s="6" t="str">
        <f t="shared" si="61"/>
        <v/>
      </c>
      <c r="D183" s="6" t="str">
        <f t="shared" si="61"/>
        <v/>
      </c>
      <c r="E183" s="6" t="str">
        <f t="shared" si="61"/>
        <v/>
      </c>
      <c r="F183" s="6" t="str">
        <f t="shared" si="61"/>
        <v/>
      </c>
      <c r="G183" s="6" t="str">
        <f t="shared" si="61"/>
        <v/>
      </c>
      <c r="H183" s="6" t="str">
        <f t="shared" si="61"/>
        <v/>
      </c>
      <c r="I183" s="6" t="str">
        <f t="shared" si="61"/>
        <v/>
      </c>
      <c r="J183" s="6" t="str">
        <f t="shared" si="61"/>
        <v/>
      </c>
      <c r="K183" s="6" t="str">
        <f t="shared" si="61"/>
        <v/>
      </c>
      <c r="L183" s="6" t="e">
        <f t="shared" si="51"/>
        <v>#DIV/0!</v>
      </c>
      <c r="M183" s="31" t="e">
        <f t="shared" si="52"/>
        <v>#DIV/0!</v>
      </c>
      <c r="O183" s="6"/>
      <c r="P183" s="34"/>
    </row>
    <row r="184" spans="1:16">
      <c r="A184" s="5" t="s">
        <v>85</v>
      </c>
      <c r="B184" s="6"/>
      <c r="C184" s="6" t="str">
        <f t="shared" si="61"/>
        <v/>
      </c>
      <c r="D184" s="6" t="str">
        <f t="shared" si="61"/>
        <v/>
      </c>
      <c r="E184" s="6" t="str">
        <f t="shared" si="61"/>
        <v/>
      </c>
      <c r="F184" s="6" t="str">
        <f t="shared" si="61"/>
        <v/>
      </c>
      <c r="G184" s="6" t="str">
        <f t="shared" si="61"/>
        <v/>
      </c>
      <c r="H184" s="6" t="str">
        <f t="shared" si="61"/>
        <v/>
      </c>
      <c r="I184" s="6" t="str">
        <f t="shared" si="61"/>
        <v/>
      </c>
      <c r="J184" s="6" t="str">
        <f t="shared" si="61"/>
        <v/>
      </c>
      <c r="K184" s="6" t="str">
        <f t="shared" si="61"/>
        <v/>
      </c>
      <c r="L184" s="6" t="e">
        <f t="shared" si="51"/>
        <v>#DIV/0!</v>
      </c>
      <c r="M184" s="31" t="e">
        <f t="shared" si="52"/>
        <v>#DIV/0!</v>
      </c>
      <c r="O184" s="6"/>
      <c r="P184" s="34"/>
    </row>
    <row r="185" spans="1:16">
      <c r="A185" s="5" t="s">
        <v>86</v>
      </c>
      <c r="B185" s="6"/>
      <c r="C185" s="6" t="str">
        <f t="shared" si="61"/>
        <v/>
      </c>
      <c r="D185" s="6" t="str">
        <f t="shared" si="61"/>
        <v/>
      </c>
      <c r="E185" s="6" t="str">
        <f t="shared" si="61"/>
        <v/>
      </c>
      <c r="F185" s="6" t="str">
        <f t="shared" si="61"/>
        <v/>
      </c>
      <c r="G185" s="6" t="str">
        <f t="shared" si="61"/>
        <v/>
      </c>
      <c r="H185" s="6" t="str">
        <f t="shared" si="61"/>
        <v/>
      </c>
      <c r="I185" s="6" t="str">
        <f t="shared" si="61"/>
        <v/>
      </c>
      <c r="J185" s="6" t="str">
        <f t="shared" si="61"/>
        <v/>
      </c>
      <c r="K185" s="6" t="str">
        <f t="shared" si="61"/>
        <v/>
      </c>
      <c r="L185" s="6" t="e">
        <f t="shared" si="51"/>
        <v>#DIV/0!</v>
      </c>
      <c r="M185" s="31" t="e">
        <f t="shared" si="52"/>
        <v>#DIV/0!</v>
      </c>
      <c r="O185" s="6"/>
      <c r="P185" s="34"/>
    </row>
    <row r="187" spans="1:16">
      <c r="C187" s="5" t="s">
        <v>90</v>
      </c>
      <c r="D187" s="5" t="s">
        <v>91</v>
      </c>
      <c r="E187" s="5" t="s">
        <v>92</v>
      </c>
      <c r="F187" s="5" t="s">
        <v>93</v>
      </c>
    </row>
    <row r="188" spans="1:16">
      <c r="B188" s="5" t="s">
        <v>94</v>
      </c>
      <c r="C188" s="6" t="e">
        <f>L161</f>
        <v>#DIV/0!</v>
      </c>
      <c r="D188" s="6" t="e">
        <f t="shared" ref="D188:D193" si="62">L166</f>
        <v>#DIV/0!</v>
      </c>
      <c r="E188" s="6" t="e">
        <f t="shared" ref="E188:E194" si="63">L172</f>
        <v>#DIV/0!</v>
      </c>
      <c r="F188" s="6" t="e">
        <f t="shared" ref="F188:F194" si="64">L179</f>
        <v>#DIV/0!</v>
      </c>
    </row>
    <row r="189" spans="1:16">
      <c r="B189" s="5" t="s">
        <v>95</v>
      </c>
      <c r="C189" s="6" t="e">
        <f>L162</f>
        <v>#DIV/0!</v>
      </c>
      <c r="D189" s="6" t="e">
        <f t="shared" si="62"/>
        <v>#DIV/0!</v>
      </c>
      <c r="E189" s="6" t="e">
        <f t="shared" si="63"/>
        <v>#DIV/0!</v>
      </c>
      <c r="F189" s="6" t="e">
        <f t="shared" si="64"/>
        <v>#DIV/0!</v>
      </c>
    </row>
    <row r="190" spans="1:16">
      <c r="B190" s="5" t="s">
        <v>96</v>
      </c>
      <c r="C190" s="6" t="e">
        <f>L163</f>
        <v>#DIV/0!</v>
      </c>
      <c r="D190" s="6" t="e">
        <f t="shared" si="62"/>
        <v>#DIV/0!</v>
      </c>
      <c r="E190" s="6" t="e">
        <f t="shared" si="63"/>
        <v>#DIV/0!</v>
      </c>
      <c r="F190" s="6" t="e">
        <f t="shared" si="64"/>
        <v>#DIV/0!</v>
      </c>
    </row>
    <row r="191" spans="1:16">
      <c r="B191" s="5" t="s">
        <v>97</v>
      </c>
      <c r="C191" s="6" t="e">
        <f>L164</f>
        <v>#DIV/0!</v>
      </c>
      <c r="D191" s="6" t="e">
        <f t="shared" si="62"/>
        <v>#DIV/0!</v>
      </c>
      <c r="E191" s="6" t="e">
        <f t="shared" si="63"/>
        <v>#DIV/0!</v>
      </c>
      <c r="F191" s="6" t="e">
        <f t="shared" si="64"/>
        <v>#DIV/0!</v>
      </c>
    </row>
    <row r="192" spans="1:16">
      <c r="B192" s="5" t="s">
        <v>98</v>
      </c>
      <c r="C192" s="6" t="e">
        <f>L165</f>
        <v>#DIV/0!</v>
      </c>
      <c r="D192" s="6" t="e">
        <f t="shared" si="62"/>
        <v>#DIV/0!</v>
      </c>
      <c r="E192" s="6" t="e">
        <f t="shared" si="63"/>
        <v>#DIV/0!</v>
      </c>
      <c r="F192" s="6" t="e">
        <f t="shared" si="64"/>
        <v>#DIV/0!</v>
      </c>
    </row>
    <row r="193" spans="2:6">
      <c r="B193" s="5" t="s">
        <v>99</v>
      </c>
      <c r="C193" s="6"/>
      <c r="D193" s="6" t="e">
        <f t="shared" si="62"/>
        <v>#DIV/0!</v>
      </c>
      <c r="E193" s="6" t="e">
        <f t="shared" si="63"/>
        <v>#DIV/0!</v>
      </c>
      <c r="F193" s="6" t="e">
        <f t="shared" si="64"/>
        <v>#DIV/0!</v>
      </c>
    </row>
    <row r="194" spans="2:6">
      <c r="B194" s="5" t="s">
        <v>100</v>
      </c>
      <c r="C194" s="6"/>
      <c r="D194" s="6"/>
      <c r="E194" s="6" t="e">
        <f t="shared" si="63"/>
        <v>#DIV/0!</v>
      </c>
      <c r="F194" s="6" t="e">
        <f t="shared" si="64"/>
        <v>#DIV/0!</v>
      </c>
    </row>
    <row r="195" spans="2:6">
      <c r="E195" s="6"/>
      <c r="F195" s="6"/>
    </row>
    <row r="196" spans="2:6">
      <c r="F196" s="6"/>
    </row>
    <row r="208" spans="2:6">
      <c r="B208" s="5" t="s">
        <v>51</v>
      </c>
    </row>
    <row r="209" spans="1:24">
      <c r="A209" s="33" t="s">
        <v>53</v>
      </c>
      <c r="B209" s="5">
        <v>50.66632760659607</v>
      </c>
      <c r="C209" s="5">
        <f t="shared" ref="C209:K224" si="65">C75*$B209/100</f>
        <v>0</v>
      </c>
      <c r="D209" s="5">
        <f t="shared" si="65"/>
        <v>0</v>
      </c>
      <c r="E209" s="5">
        <f t="shared" si="65"/>
        <v>0</v>
      </c>
      <c r="F209" s="5">
        <f t="shared" si="65"/>
        <v>0</v>
      </c>
      <c r="G209" s="5">
        <f t="shared" si="65"/>
        <v>0</v>
      </c>
      <c r="H209" s="5">
        <f t="shared" si="65"/>
        <v>0</v>
      </c>
      <c r="I209" s="5">
        <f t="shared" si="65"/>
        <v>0</v>
      </c>
      <c r="J209" s="5">
        <f t="shared" si="65"/>
        <v>0</v>
      </c>
      <c r="K209" s="5">
        <f t="shared" si="65"/>
        <v>0</v>
      </c>
      <c r="M209" s="5">
        <f t="shared" ref="M209:X224" si="66">M75*$B209/100</f>
        <v>2.5333163803298038E-2</v>
      </c>
      <c r="N209" s="5">
        <f t="shared" si="66"/>
        <v>0</v>
      </c>
      <c r="O209" s="5">
        <f t="shared" si="66"/>
        <v>0</v>
      </c>
      <c r="P209" s="5">
        <f t="shared" si="66"/>
        <v>0</v>
      </c>
      <c r="Q209" s="5">
        <f t="shared" si="66"/>
        <v>0</v>
      </c>
      <c r="R209" s="5">
        <f t="shared" si="66"/>
        <v>0</v>
      </c>
      <c r="S209" s="5">
        <f t="shared" si="66"/>
        <v>0</v>
      </c>
      <c r="T209" s="5">
        <f t="shared" si="66"/>
        <v>0</v>
      </c>
      <c r="U209" s="5">
        <f t="shared" si="66"/>
        <v>0</v>
      </c>
      <c r="V209" s="5">
        <f t="shared" si="66"/>
        <v>0</v>
      </c>
      <c r="W209" s="5">
        <f t="shared" si="66"/>
        <v>0</v>
      </c>
      <c r="X209" s="5">
        <f t="shared" si="66"/>
        <v>0</v>
      </c>
    </row>
    <row r="210" spans="1:24">
      <c r="A210" s="33" t="s">
        <v>27</v>
      </c>
      <c r="B210" s="5">
        <v>56.323492868875846</v>
      </c>
      <c r="C210" s="5">
        <f t="shared" si="65"/>
        <v>0</v>
      </c>
      <c r="D210" s="5">
        <f t="shared" si="65"/>
        <v>0</v>
      </c>
      <c r="E210" s="5">
        <f t="shared" si="65"/>
        <v>0</v>
      </c>
      <c r="F210" s="5">
        <f t="shared" si="65"/>
        <v>0</v>
      </c>
      <c r="G210" s="5">
        <f t="shared" si="65"/>
        <v>0</v>
      </c>
      <c r="H210" s="5">
        <f t="shared" si="65"/>
        <v>0</v>
      </c>
      <c r="I210" s="5">
        <f t="shared" si="65"/>
        <v>0</v>
      </c>
      <c r="J210" s="5">
        <f t="shared" si="65"/>
        <v>0</v>
      </c>
      <c r="K210" s="5">
        <f t="shared" si="65"/>
        <v>0</v>
      </c>
      <c r="M210" s="5">
        <f t="shared" si="66"/>
        <v>1.126469857377517E-2</v>
      </c>
      <c r="N210" s="5">
        <f t="shared" si="66"/>
        <v>0</v>
      </c>
      <c r="O210" s="5">
        <f t="shared" si="66"/>
        <v>0</v>
      </c>
      <c r="P210" s="5">
        <f t="shared" si="66"/>
        <v>0</v>
      </c>
      <c r="Q210" s="5">
        <f t="shared" si="66"/>
        <v>0</v>
      </c>
      <c r="R210" s="5">
        <f t="shared" si="66"/>
        <v>0</v>
      </c>
      <c r="S210" s="5">
        <f t="shared" si="66"/>
        <v>0</v>
      </c>
      <c r="T210" s="5">
        <f t="shared" si="66"/>
        <v>0</v>
      </c>
      <c r="U210" s="5">
        <f t="shared" si="66"/>
        <v>0</v>
      </c>
      <c r="V210" s="5">
        <f t="shared" si="66"/>
        <v>0</v>
      </c>
      <c r="W210" s="5">
        <f t="shared" si="66"/>
        <v>0</v>
      </c>
      <c r="X210" s="5">
        <f t="shared" si="66"/>
        <v>0</v>
      </c>
    </row>
    <row r="211" spans="1:24">
      <c r="A211" s="33" t="s">
        <v>28</v>
      </c>
      <c r="B211" s="5">
        <v>60.876297002378898</v>
      </c>
      <c r="C211" s="5">
        <f t="shared" si="65"/>
        <v>0</v>
      </c>
      <c r="D211" s="5">
        <f t="shared" si="65"/>
        <v>0</v>
      </c>
      <c r="E211" s="5">
        <f t="shared" si="65"/>
        <v>0</v>
      </c>
      <c r="F211" s="5">
        <f t="shared" si="65"/>
        <v>0</v>
      </c>
      <c r="G211" s="5">
        <f t="shared" si="65"/>
        <v>0</v>
      </c>
      <c r="H211" s="5">
        <f t="shared" si="65"/>
        <v>0</v>
      </c>
      <c r="I211" s="5">
        <f t="shared" si="65"/>
        <v>0</v>
      </c>
      <c r="J211" s="5">
        <f t="shared" si="65"/>
        <v>0</v>
      </c>
      <c r="K211" s="5">
        <f t="shared" si="65"/>
        <v>0</v>
      </c>
      <c r="M211" s="5">
        <f t="shared" si="66"/>
        <v>1.217525940047578E-2</v>
      </c>
      <c r="N211" s="5">
        <f t="shared" si="66"/>
        <v>0</v>
      </c>
      <c r="O211" s="5">
        <f t="shared" si="66"/>
        <v>0</v>
      </c>
      <c r="P211" s="5">
        <f t="shared" si="66"/>
        <v>0</v>
      </c>
      <c r="Q211" s="5">
        <f t="shared" si="66"/>
        <v>0</v>
      </c>
      <c r="R211" s="5">
        <f t="shared" si="66"/>
        <v>0</v>
      </c>
      <c r="S211" s="5">
        <f t="shared" si="66"/>
        <v>0</v>
      </c>
      <c r="T211" s="5">
        <f t="shared" si="66"/>
        <v>0</v>
      </c>
      <c r="U211" s="5">
        <f t="shared" si="66"/>
        <v>0</v>
      </c>
      <c r="V211" s="5">
        <f t="shared" si="66"/>
        <v>0</v>
      </c>
      <c r="W211" s="5">
        <f t="shared" si="66"/>
        <v>0</v>
      </c>
      <c r="X211" s="5">
        <f t="shared" si="66"/>
        <v>0</v>
      </c>
    </row>
    <row r="212" spans="1:24">
      <c r="A212" s="33" t="s">
        <v>29</v>
      </c>
      <c r="B212" s="5">
        <v>64.619363676843903</v>
      </c>
      <c r="C212" s="5">
        <f t="shared" si="65"/>
        <v>0</v>
      </c>
      <c r="D212" s="5">
        <f t="shared" si="65"/>
        <v>0</v>
      </c>
      <c r="E212" s="5">
        <f t="shared" si="65"/>
        <v>0</v>
      </c>
      <c r="F212" s="5">
        <f t="shared" si="65"/>
        <v>0</v>
      </c>
      <c r="G212" s="5">
        <f t="shared" si="65"/>
        <v>0</v>
      </c>
      <c r="H212" s="5">
        <f t="shared" si="65"/>
        <v>0</v>
      </c>
      <c r="I212" s="5">
        <f t="shared" si="65"/>
        <v>0</v>
      </c>
      <c r="J212" s="5">
        <f t="shared" si="65"/>
        <v>0</v>
      </c>
      <c r="K212" s="5">
        <f t="shared" si="65"/>
        <v>0</v>
      </c>
      <c r="M212" s="5">
        <f t="shared" si="66"/>
        <v>3.2309681838421948E-3</v>
      </c>
      <c r="N212" s="5">
        <f t="shared" si="66"/>
        <v>0</v>
      </c>
      <c r="O212" s="5">
        <f t="shared" si="66"/>
        <v>0</v>
      </c>
      <c r="P212" s="5">
        <f t="shared" si="66"/>
        <v>0</v>
      </c>
      <c r="Q212" s="5">
        <f t="shared" si="66"/>
        <v>0</v>
      </c>
      <c r="R212" s="5">
        <f t="shared" si="66"/>
        <v>0</v>
      </c>
      <c r="S212" s="5">
        <f t="shared" si="66"/>
        <v>0</v>
      </c>
      <c r="T212" s="5">
        <f t="shared" si="66"/>
        <v>0</v>
      </c>
      <c r="U212" s="5">
        <f t="shared" si="66"/>
        <v>0</v>
      </c>
      <c r="V212" s="5">
        <f t="shared" si="66"/>
        <v>0</v>
      </c>
      <c r="W212" s="5">
        <f t="shared" si="66"/>
        <v>0</v>
      </c>
      <c r="X212" s="5">
        <f t="shared" si="66"/>
        <v>0</v>
      </c>
    </row>
    <row r="213" spans="1:24">
      <c r="A213" s="33" t="s">
        <v>30</v>
      </c>
      <c r="B213" s="5">
        <v>67.905201847856716</v>
      </c>
      <c r="C213" s="5">
        <f t="shared" si="65"/>
        <v>0</v>
      </c>
      <c r="D213" s="5">
        <f t="shared" si="65"/>
        <v>0</v>
      </c>
      <c r="E213" s="5">
        <f t="shared" si="65"/>
        <v>0</v>
      </c>
      <c r="F213" s="5">
        <f t="shared" si="65"/>
        <v>0</v>
      </c>
      <c r="G213" s="5">
        <f t="shared" si="65"/>
        <v>0</v>
      </c>
      <c r="H213" s="5">
        <f t="shared" si="65"/>
        <v>0</v>
      </c>
      <c r="I213" s="5">
        <f t="shared" si="65"/>
        <v>0</v>
      </c>
      <c r="J213" s="5">
        <f t="shared" si="65"/>
        <v>0</v>
      </c>
      <c r="K213" s="5">
        <f t="shared" si="65"/>
        <v>0</v>
      </c>
      <c r="M213" s="5">
        <f t="shared" si="66"/>
        <v>1.3581040369571344E-3</v>
      </c>
      <c r="N213" s="5">
        <f t="shared" si="66"/>
        <v>0</v>
      </c>
      <c r="O213" s="5">
        <f t="shared" si="66"/>
        <v>0</v>
      </c>
      <c r="P213" s="5">
        <f t="shared" si="66"/>
        <v>0</v>
      </c>
      <c r="Q213" s="5">
        <f t="shared" si="66"/>
        <v>0</v>
      </c>
      <c r="R213" s="5">
        <f t="shared" si="66"/>
        <v>0</v>
      </c>
      <c r="S213" s="5">
        <f t="shared" si="66"/>
        <v>0</v>
      </c>
      <c r="T213" s="5">
        <f t="shared" si="66"/>
        <v>0</v>
      </c>
      <c r="U213" s="5">
        <f t="shared" si="66"/>
        <v>0</v>
      </c>
      <c r="V213" s="5">
        <f t="shared" si="66"/>
        <v>0</v>
      </c>
      <c r="W213" s="5">
        <f t="shared" si="66"/>
        <v>0</v>
      </c>
      <c r="X213" s="5">
        <f t="shared" si="66"/>
        <v>0</v>
      </c>
    </row>
    <row r="214" spans="1:24">
      <c r="A214" s="33" t="s">
        <v>54</v>
      </c>
      <c r="B214" s="5">
        <v>48.251186221580447</v>
      </c>
      <c r="C214" s="5">
        <f t="shared" si="65"/>
        <v>0</v>
      </c>
      <c r="D214" s="5">
        <f t="shared" si="65"/>
        <v>0</v>
      </c>
      <c r="E214" s="5">
        <f t="shared" si="65"/>
        <v>0</v>
      </c>
      <c r="F214" s="5">
        <f t="shared" si="65"/>
        <v>0</v>
      </c>
      <c r="G214" s="5">
        <f t="shared" si="65"/>
        <v>0</v>
      </c>
      <c r="H214" s="5">
        <f t="shared" si="65"/>
        <v>0</v>
      </c>
      <c r="I214" s="5">
        <f t="shared" si="65"/>
        <v>0</v>
      </c>
      <c r="J214" s="5">
        <f t="shared" si="65"/>
        <v>0</v>
      </c>
      <c r="K214" s="5">
        <f t="shared" si="65"/>
        <v>0</v>
      </c>
      <c r="M214" s="5">
        <f t="shared" si="66"/>
        <v>9.6502372443160907E-3</v>
      </c>
      <c r="N214" s="5">
        <f t="shared" si="66"/>
        <v>0</v>
      </c>
      <c r="O214" s="5">
        <f t="shared" si="66"/>
        <v>0</v>
      </c>
      <c r="P214" s="5">
        <f t="shared" si="66"/>
        <v>0</v>
      </c>
      <c r="Q214" s="5">
        <f t="shared" si="66"/>
        <v>0</v>
      </c>
      <c r="R214" s="5">
        <f t="shared" si="66"/>
        <v>0</v>
      </c>
      <c r="S214" s="5">
        <f t="shared" si="66"/>
        <v>0</v>
      </c>
      <c r="T214" s="5">
        <f t="shared" si="66"/>
        <v>0</v>
      </c>
      <c r="U214" s="5">
        <f t="shared" si="66"/>
        <v>0</v>
      </c>
      <c r="V214" s="5">
        <f t="shared" si="66"/>
        <v>0</v>
      </c>
      <c r="W214" s="5">
        <f t="shared" si="66"/>
        <v>0</v>
      </c>
      <c r="X214" s="5">
        <f t="shared" si="66"/>
        <v>0</v>
      </c>
    </row>
    <row r="215" spans="1:24">
      <c r="A215" s="33" t="s">
        <v>32</v>
      </c>
      <c r="B215" s="5">
        <v>53.91668050601178</v>
      </c>
      <c r="C215" s="5">
        <f t="shared" si="65"/>
        <v>0</v>
      </c>
      <c r="D215" s="5">
        <f t="shared" si="65"/>
        <v>0</v>
      </c>
      <c r="E215" s="5">
        <f t="shared" si="65"/>
        <v>0</v>
      </c>
      <c r="F215" s="5">
        <f t="shared" si="65"/>
        <v>0</v>
      </c>
      <c r="G215" s="5">
        <f t="shared" si="65"/>
        <v>0</v>
      </c>
      <c r="H215" s="5">
        <f t="shared" si="65"/>
        <v>0</v>
      </c>
      <c r="I215" s="5">
        <f t="shared" si="65"/>
        <v>0</v>
      </c>
      <c r="J215" s="5">
        <f t="shared" si="65"/>
        <v>0</v>
      </c>
      <c r="K215" s="5">
        <f t="shared" si="65"/>
        <v>0</v>
      </c>
      <c r="M215" s="5">
        <f t="shared" si="66"/>
        <v>2.6958340253005891E-3</v>
      </c>
      <c r="N215" s="5">
        <f t="shared" si="66"/>
        <v>0</v>
      </c>
      <c r="O215" s="5">
        <f t="shared" si="66"/>
        <v>0</v>
      </c>
      <c r="P215" s="5">
        <f t="shared" si="66"/>
        <v>0</v>
      </c>
      <c r="Q215" s="5">
        <f t="shared" si="66"/>
        <v>0</v>
      </c>
      <c r="R215" s="5">
        <f t="shared" si="66"/>
        <v>0</v>
      </c>
      <c r="S215" s="5">
        <f t="shared" si="66"/>
        <v>0</v>
      </c>
      <c r="T215" s="5">
        <f t="shared" si="66"/>
        <v>0</v>
      </c>
      <c r="U215" s="5">
        <f t="shared" si="66"/>
        <v>0</v>
      </c>
      <c r="V215" s="5">
        <f t="shared" si="66"/>
        <v>0</v>
      </c>
      <c r="W215" s="5">
        <f t="shared" si="66"/>
        <v>0</v>
      </c>
      <c r="X215" s="5">
        <f t="shared" si="66"/>
        <v>0</v>
      </c>
    </row>
    <row r="216" spans="1:24">
      <c r="A216" s="33" t="s">
        <v>33</v>
      </c>
      <c r="B216" s="5">
        <v>58.519014304858239</v>
      </c>
      <c r="C216" s="5">
        <f t="shared" si="65"/>
        <v>0</v>
      </c>
      <c r="D216" s="5">
        <f t="shared" si="65"/>
        <v>0</v>
      </c>
      <c r="E216" s="5">
        <f t="shared" si="65"/>
        <v>0</v>
      </c>
      <c r="F216" s="5">
        <f t="shared" si="65"/>
        <v>0</v>
      </c>
      <c r="G216" s="5">
        <f t="shared" si="65"/>
        <v>0</v>
      </c>
      <c r="H216" s="5">
        <f t="shared" si="65"/>
        <v>0</v>
      </c>
      <c r="I216" s="5">
        <f t="shared" si="65"/>
        <v>0</v>
      </c>
      <c r="J216" s="5">
        <f t="shared" si="65"/>
        <v>0</v>
      </c>
      <c r="K216" s="5">
        <f t="shared" si="65"/>
        <v>0</v>
      </c>
      <c r="M216" s="5">
        <f t="shared" si="66"/>
        <v>1.1703802860971648E-3</v>
      </c>
      <c r="N216" s="5">
        <f t="shared" si="66"/>
        <v>0</v>
      </c>
      <c r="O216" s="5">
        <f t="shared" si="66"/>
        <v>0</v>
      </c>
      <c r="P216" s="5">
        <f t="shared" si="66"/>
        <v>0</v>
      </c>
      <c r="Q216" s="5">
        <f t="shared" si="66"/>
        <v>0</v>
      </c>
      <c r="R216" s="5">
        <f t="shared" si="66"/>
        <v>0</v>
      </c>
      <c r="S216" s="5">
        <f t="shared" si="66"/>
        <v>0</v>
      </c>
      <c r="T216" s="5">
        <f t="shared" si="66"/>
        <v>0</v>
      </c>
      <c r="U216" s="5">
        <f t="shared" si="66"/>
        <v>0</v>
      </c>
      <c r="V216" s="5">
        <f t="shared" si="66"/>
        <v>0</v>
      </c>
      <c r="W216" s="5">
        <f t="shared" si="66"/>
        <v>0</v>
      </c>
      <c r="X216" s="5">
        <f t="shared" si="66"/>
        <v>0</v>
      </c>
    </row>
    <row r="217" spans="1:24">
      <c r="A217" s="33" t="s">
        <v>34</v>
      </c>
      <c r="B217" s="5">
        <v>62.331778861813156</v>
      </c>
      <c r="C217" s="5">
        <f t="shared" si="65"/>
        <v>0</v>
      </c>
      <c r="D217" s="5">
        <f t="shared" si="65"/>
        <v>0</v>
      </c>
      <c r="E217" s="5">
        <f t="shared" si="65"/>
        <v>0</v>
      </c>
      <c r="F217" s="5">
        <f t="shared" si="65"/>
        <v>0</v>
      </c>
      <c r="G217" s="5">
        <f t="shared" si="65"/>
        <v>0</v>
      </c>
      <c r="H217" s="5">
        <f t="shared" si="65"/>
        <v>0</v>
      </c>
      <c r="I217" s="5">
        <f t="shared" si="65"/>
        <v>0</v>
      </c>
      <c r="J217" s="5">
        <f t="shared" si="65"/>
        <v>0</v>
      </c>
      <c r="K217" s="5">
        <f t="shared" si="65"/>
        <v>0</v>
      </c>
      <c r="M217" s="5">
        <f t="shared" si="66"/>
        <v>1.2466355772362632E-3</v>
      </c>
      <c r="N217" s="5">
        <f t="shared" si="66"/>
        <v>0</v>
      </c>
      <c r="O217" s="5">
        <f t="shared" si="66"/>
        <v>0</v>
      </c>
      <c r="P217" s="5">
        <f t="shared" si="66"/>
        <v>0</v>
      </c>
      <c r="Q217" s="5">
        <f t="shared" si="66"/>
        <v>0</v>
      </c>
      <c r="R217" s="5">
        <f t="shared" si="66"/>
        <v>0</v>
      </c>
      <c r="S217" s="5">
        <f t="shared" si="66"/>
        <v>0</v>
      </c>
      <c r="T217" s="5">
        <f t="shared" si="66"/>
        <v>0</v>
      </c>
      <c r="U217" s="5">
        <f t="shared" si="66"/>
        <v>0</v>
      </c>
      <c r="V217" s="5">
        <f t="shared" si="66"/>
        <v>0</v>
      </c>
      <c r="W217" s="5">
        <f t="shared" si="66"/>
        <v>0</v>
      </c>
      <c r="X217" s="5">
        <f t="shared" si="66"/>
        <v>0</v>
      </c>
    </row>
    <row r="218" spans="1:24">
      <c r="A218" s="33" t="s">
        <v>35</v>
      </c>
      <c r="B218" s="5">
        <v>65.701447780629536</v>
      </c>
      <c r="C218" s="5">
        <f t="shared" si="65"/>
        <v>0</v>
      </c>
      <c r="D218" s="5">
        <f t="shared" si="65"/>
        <v>0</v>
      </c>
      <c r="E218" s="5">
        <f t="shared" si="65"/>
        <v>0</v>
      </c>
      <c r="F218" s="5">
        <f t="shared" si="65"/>
        <v>0</v>
      </c>
      <c r="G218" s="5">
        <f t="shared" si="65"/>
        <v>0</v>
      </c>
      <c r="H218" s="5">
        <f t="shared" si="65"/>
        <v>0</v>
      </c>
      <c r="I218" s="5">
        <f t="shared" si="65"/>
        <v>0</v>
      </c>
      <c r="J218" s="5">
        <f t="shared" si="65"/>
        <v>0</v>
      </c>
      <c r="K218" s="5">
        <f t="shared" si="65"/>
        <v>0</v>
      </c>
      <c r="M218" s="5">
        <f t="shared" si="66"/>
        <v>1.3140289556125909E-3</v>
      </c>
      <c r="N218" s="5">
        <f t="shared" si="66"/>
        <v>0</v>
      </c>
      <c r="O218" s="5">
        <f t="shared" si="66"/>
        <v>0</v>
      </c>
      <c r="P218" s="5">
        <f t="shared" si="66"/>
        <v>0</v>
      </c>
      <c r="Q218" s="5">
        <f t="shared" si="66"/>
        <v>0</v>
      </c>
      <c r="R218" s="5">
        <f t="shared" si="66"/>
        <v>0</v>
      </c>
      <c r="S218" s="5">
        <f t="shared" si="66"/>
        <v>0</v>
      </c>
      <c r="T218" s="5">
        <f t="shared" si="66"/>
        <v>0</v>
      </c>
      <c r="U218" s="5">
        <f t="shared" si="66"/>
        <v>0</v>
      </c>
      <c r="V218" s="5">
        <f t="shared" si="66"/>
        <v>0</v>
      </c>
      <c r="W218" s="5">
        <f t="shared" si="66"/>
        <v>0</v>
      </c>
      <c r="X218" s="5">
        <f t="shared" si="66"/>
        <v>0</v>
      </c>
    </row>
    <row r="219" spans="1:24">
      <c r="A219" s="33" t="s">
        <v>36</v>
      </c>
      <c r="B219" s="5">
        <v>68.418304707968531</v>
      </c>
      <c r="C219" s="5">
        <f t="shared" si="65"/>
        <v>0</v>
      </c>
      <c r="D219" s="5">
        <f t="shared" si="65"/>
        <v>0</v>
      </c>
      <c r="E219" s="5">
        <f t="shared" si="65"/>
        <v>0</v>
      </c>
      <c r="F219" s="5">
        <f t="shared" si="65"/>
        <v>0</v>
      </c>
      <c r="G219" s="5">
        <f t="shared" si="65"/>
        <v>0</v>
      </c>
      <c r="H219" s="5">
        <f t="shared" si="65"/>
        <v>0</v>
      </c>
      <c r="I219" s="5">
        <f t="shared" si="65"/>
        <v>0</v>
      </c>
      <c r="J219" s="5">
        <f t="shared" si="65"/>
        <v>0</v>
      </c>
      <c r="K219" s="5">
        <f t="shared" si="65"/>
        <v>0</v>
      </c>
      <c r="M219" s="5">
        <f t="shared" si="66"/>
        <v>1.3683660941593706E-3</v>
      </c>
      <c r="N219" s="5">
        <f t="shared" si="66"/>
        <v>0</v>
      </c>
      <c r="O219" s="5">
        <f t="shared" si="66"/>
        <v>0</v>
      </c>
      <c r="P219" s="5">
        <f t="shared" si="66"/>
        <v>0</v>
      </c>
      <c r="Q219" s="5">
        <f t="shared" si="66"/>
        <v>0</v>
      </c>
      <c r="R219" s="5">
        <f t="shared" si="66"/>
        <v>0</v>
      </c>
      <c r="S219" s="5">
        <f t="shared" si="66"/>
        <v>0</v>
      </c>
      <c r="T219" s="5">
        <f t="shared" si="66"/>
        <v>0</v>
      </c>
      <c r="U219" s="5">
        <f t="shared" si="66"/>
        <v>0</v>
      </c>
      <c r="V219" s="5">
        <f t="shared" si="66"/>
        <v>0</v>
      </c>
      <c r="W219" s="5">
        <f t="shared" si="66"/>
        <v>0</v>
      </c>
      <c r="X219" s="5">
        <f t="shared" si="66"/>
        <v>0</v>
      </c>
    </row>
    <row r="220" spans="1:24">
      <c r="A220" s="33" t="s">
        <v>55</v>
      </c>
      <c r="B220" s="5">
        <v>46.055816746439312</v>
      </c>
      <c r="C220" s="5">
        <f t="shared" si="65"/>
        <v>0</v>
      </c>
      <c r="D220" s="5">
        <f t="shared" si="65"/>
        <v>0</v>
      </c>
      <c r="E220" s="5">
        <f t="shared" si="65"/>
        <v>0</v>
      </c>
      <c r="F220" s="5">
        <f t="shared" si="65"/>
        <v>0</v>
      </c>
      <c r="G220" s="5">
        <f t="shared" si="65"/>
        <v>0</v>
      </c>
      <c r="H220" s="5">
        <f t="shared" si="65"/>
        <v>0</v>
      </c>
      <c r="I220" s="5">
        <f t="shared" si="65"/>
        <v>0</v>
      </c>
      <c r="J220" s="5">
        <f t="shared" si="65"/>
        <v>0</v>
      </c>
      <c r="K220" s="5">
        <f t="shared" si="65"/>
        <v>0</v>
      </c>
      <c r="M220" s="5">
        <f t="shared" si="66"/>
        <v>4.6055816746439319E-3</v>
      </c>
      <c r="N220" s="5">
        <f t="shared" si="66"/>
        <v>0</v>
      </c>
      <c r="O220" s="5">
        <f t="shared" si="66"/>
        <v>0</v>
      </c>
      <c r="P220" s="5">
        <f t="shared" si="66"/>
        <v>0</v>
      </c>
      <c r="Q220" s="5">
        <f t="shared" si="66"/>
        <v>0</v>
      </c>
      <c r="R220" s="5">
        <f t="shared" si="66"/>
        <v>0</v>
      </c>
      <c r="S220" s="5">
        <f t="shared" si="66"/>
        <v>0</v>
      </c>
      <c r="T220" s="5">
        <f t="shared" si="66"/>
        <v>0</v>
      </c>
      <c r="U220" s="5">
        <f t="shared" si="66"/>
        <v>0</v>
      </c>
      <c r="V220" s="5">
        <f t="shared" si="66"/>
        <v>0</v>
      </c>
      <c r="W220" s="5">
        <f t="shared" si="66"/>
        <v>0</v>
      </c>
      <c r="X220" s="5">
        <f t="shared" si="66"/>
        <v>0</v>
      </c>
    </row>
    <row r="221" spans="1:24">
      <c r="A221" s="33" t="s">
        <v>38</v>
      </c>
      <c r="B221" s="5">
        <v>51.707134127963506</v>
      </c>
      <c r="C221" s="5">
        <f t="shared" si="65"/>
        <v>0</v>
      </c>
      <c r="D221" s="5">
        <f t="shared" si="65"/>
        <v>0</v>
      </c>
      <c r="E221" s="5">
        <f t="shared" si="65"/>
        <v>0</v>
      </c>
      <c r="F221" s="5">
        <f t="shared" si="65"/>
        <v>0</v>
      </c>
      <c r="G221" s="5">
        <f t="shared" si="65"/>
        <v>0</v>
      </c>
      <c r="H221" s="5">
        <f t="shared" si="65"/>
        <v>0</v>
      </c>
      <c r="I221" s="5">
        <f t="shared" si="65"/>
        <v>0</v>
      </c>
      <c r="J221" s="5">
        <f t="shared" si="65"/>
        <v>0</v>
      </c>
      <c r="K221" s="5">
        <f t="shared" si="65"/>
        <v>0</v>
      </c>
      <c r="M221" s="5">
        <f t="shared" si="66"/>
        <v>2.5853567063981752E-3</v>
      </c>
      <c r="N221" s="5">
        <f t="shared" si="66"/>
        <v>0</v>
      </c>
      <c r="O221" s="5">
        <f t="shared" si="66"/>
        <v>0</v>
      </c>
      <c r="P221" s="5">
        <f t="shared" si="66"/>
        <v>0</v>
      </c>
      <c r="Q221" s="5">
        <f t="shared" si="66"/>
        <v>0</v>
      </c>
      <c r="R221" s="5">
        <f t="shared" si="66"/>
        <v>0</v>
      </c>
      <c r="S221" s="5">
        <f t="shared" si="66"/>
        <v>0</v>
      </c>
      <c r="T221" s="5">
        <f t="shared" si="66"/>
        <v>0</v>
      </c>
      <c r="U221" s="5">
        <f t="shared" si="66"/>
        <v>0</v>
      </c>
      <c r="V221" s="5">
        <f t="shared" si="66"/>
        <v>0</v>
      </c>
      <c r="W221" s="5">
        <f t="shared" si="66"/>
        <v>0</v>
      </c>
      <c r="X221" s="5">
        <f t="shared" si="66"/>
        <v>0</v>
      </c>
    </row>
    <row r="222" spans="1:24">
      <c r="A222" s="33" t="s">
        <v>39</v>
      </c>
      <c r="B222" s="5">
        <v>56.337485747539731</v>
      </c>
      <c r="C222" s="5">
        <f t="shared" si="65"/>
        <v>0</v>
      </c>
      <c r="D222" s="5">
        <f t="shared" si="65"/>
        <v>0</v>
      </c>
      <c r="E222" s="5">
        <f t="shared" si="65"/>
        <v>0</v>
      </c>
      <c r="F222" s="5">
        <f t="shared" si="65"/>
        <v>0</v>
      </c>
      <c r="G222" s="5">
        <f t="shared" si="65"/>
        <v>0</v>
      </c>
      <c r="H222" s="5">
        <f t="shared" si="65"/>
        <v>0</v>
      </c>
      <c r="I222" s="5">
        <f t="shared" si="65"/>
        <v>0</v>
      </c>
      <c r="J222" s="5">
        <f t="shared" si="65"/>
        <v>0</v>
      </c>
      <c r="K222" s="5">
        <f t="shared" si="65"/>
        <v>0</v>
      </c>
      <c r="M222" s="5">
        <f t="shared" si="66"/>
        <v>1.1267497149507946E-3</v>
      </c>
      <c r="N222" s="5">
        <f t="shared" si="66"/>
        <v>0</v>
      </c>
      <c r="O222" s="5">
        <f t="shared" si="66"/>
        <v>0</v>
      </c>
      <c r="P222" s="5">
        <f t="shared" si="66"/>
        <v>0</v>
      </c>
      <c r="Q222" s="5">
        <f t="shared" si="66"/>
        <v>0</v>
      </c>
      <c r="R222" s="5">
        <f t="shared" si="66"/>
        <v>0</v>
      </c>
      <c r="S222" s="5">
        <f t="shared" si="66"/>
        <v>0</v>
      </c>
      <c r="T222" s="5">
        <f t="shared" si="66"/>
        <v>0</v>
      </c>
      <c r="U222" s="5">
        <f t="shared" si="66"/>
        <v>0</v>
      </c>
      <c r="V222" s="5">
        <f t="shared" si="66"/>
        <v>0</v>
      </c>
      <c r="W222" s="5">
        <f t="shared" si="66"/>
        <v>0</v>
      </c>
      <c r="X222" s="5">
        <f t="shared" si="66"/>
        <v>0</v>
      </c>
    </row>
    <row r="223" spans="1:24">
      <c r="A223" s="33" t="s">
        <v>40</v>
      </c>
      <c r="B223" s="5">
        <v>60.200621574981348</v>
      </c>
      <c r="C223" s="5">
        <f t="shared" si="65"/>
        <v>0</v>
      </c>
      <c r="D223" s="5">
        <f t="shared" si="65"/>
        <v>0</v>
      </c>
      <c r="E223" s="5">
        <f t="shared" si="65"/>
        <v>0</v>
      </c>
      <c r="F223" s="5">
        <f t="shared" si="65"/>
        <v>0</v>
      </c>
      <c r="G223" s="5">
        <f t="shared" si="65"/>
        <v>0</v>
      </c>
      <c r="H223" s="5">
        <f t="shared" si="65"/>
        <v>0</v>
      </c>
      <c r="I223" s="5">
        <f t="shared" si="65"/>
        <v>0</v>
      </c>
      <c r="J223" s="5">
        <f t="shared" si="65"/>
        <v>0</v>
      </c>
      <c r="K223" s="5">
        <f t="shared" si="65"/>
        <v>0</v>
      </c>
      <c r="M223" s="5">
        <f t="shared" si="66"/>
        <v>1.204012431499627E-3</v>
      </c>
      <c r="N223" s="5">
        <f t="shared" si="66"/>
        <v>0</v>
      </c>
      <c r="O223" s="5">
        <f t="shared" si="66"/>
        <v>0</v>
      </c>
      <c r="P223" s="5">
        <f t="shared" si="66"/>
        <v>0</v>
      </c>
      <c r="Q223" s="5">
        <f t="shared" si="66"/>
        <v>0</v>
      </c>
      <c r="R223" s="5">
        <f t="shared" si="66"/>
        <v>0</v>
      </c>
      <c r="S223" s="5">
        <f t="shared" si="66"/>
        <v>0</v>
      </c>
      <c r="T223" s="5">
        <f t="shared" si="66"/>
        <v>0</v>
      </c>
      <c r="U223" s="5">
        <f t="shared" si="66"/>
        <v>0</v>
      </c>
      <c r="V223" s="5">
        <f t="shared" si="66"/>
        <v>0</v>
      </c>
      <c r="W223" s="5">
        <f t="shared" si="66"/>
        <v>0</v>
      </c>
      <c r="X223" s="5">
        <f t="shared" si="66"/>
        <v>0</v>
      </c>
    </row>
    <row r="224" spans="1:24">
      <c r="A224" s="33" t="s">
        <v>41</v>
      </c>
      <c r="B224" s="5">
        <v>63.636236127147669</v>
      </c>
      <c r="C224" s="5">
        <f t="shared" si="65"/>
        <v>0</v>
      </c>
      <c r="D224" s="5">
        <f t="shared" si="65"/>
        <v>0</v>
      </c>
      <c r="E224" s="5">
        <f t="shared" si="65"/>
        <v>0</v>
      </c>
      <c r="F224" s="5">
        <f t="shared" si="65"/>
        <v>0</v>
      </c>
      <c r="G224" s="5">
        <f t="shared" si="65"/>
        <v>0</v>
      </c>
      <c r="H224" s="5">
        <f t="shared" si="65"/>
        <v>0</v>
      </c>
      <c r="I224" s="5">
        <f t="shared" si="65"/>
        <v>0</v>
      </c>
      <c r="J224" s="5">
        <f t="shared" si="65"/>
        <v>0</v>
      </c>
      <c r="K224" s="5">
        <f t="shared" si="65"/>
        <v>0</v>
      </c>
      <c r="M224" s="5">
        <f t="shared" si="66"/>
        <v>1.2727247225429532E-3</v>
      </c>
      <c r="N224" s="5">
        <f t="shared" si="66"/>
        <v>0</v>
      </c>
      <c r="O224" s="5">
        <f t="shared" si="66"/>
        <v>0</v>
      </c>
      <c r="P224" s="5">
        <f t="shared" si="66"/>
        <v>0</v>
      </c>
      <c r="Q224" s="5">
        <f t="shared" si="66"/>
        <v>0</v>
      </c>
      <c r="R224" s="5">
        <f t="shared" si="66"/>
        <v>0</v>
      </c>
      <c r="S224" s="5">
        <f t="shared" si="66"/>
        <v>0</v>
      </c>
      <c r="T224" s="5">
        <f t="shared" si="66"/>
        <v>0</v>
      </c>
      <c r="U224" s="5">
        <f t="shared" si="66"/>
        <v>0</v>
      </c>
      <c r="V224" s="5">
        <f t="shared" si="66"/>
        <v>0</v>
      </c>
      <c r="W224" s="5">
        <f t="shared" si="66"/>
        <v>0</v>
      </c>
      <c r="X224" s="5">
        <f t="shared" si="66"/>
        <v>0</v>
      </c>
    </row>
    <row r="225" spans="1:24">
      <c r="A225" s="33" t="s">
        <v>42</v>
      </c>
      <c r="B225" s="5">
        <v>66.4199022837293</v>
      </c>
      <c r="C225" s="5">
        <f t="shared" ref="C225:K233" si="67">C91*$B225/100</f>
        <v>0</v>
      </c>
      <c r="D225" s="5">
        <f t="shared" si="67"/>
        <v>0</v>
      </c>
      <c r="E225" s="5">
        <f t="shared" si="67"/>
        <v>0</v>
      </c>
      <c r="F225" s="5">
        <f t="shared" si="67"/>
        <v>0</v>
      </c>
      <c r="G225" s="5">
        <f t="shared" si="67"/>
        <v>0</v>
      </c>
      <c r="H225" s="5">
        <f t="shared" si="67"/>
        <v>0</v>
      </c>
      <c r="I225" s="5">
        <f t="shared" si="67"/>
        <v>0</v>
      </c>
      <c r="J225" s="5">
        <f t="shared" si="67"/>
        <v>0</v>
      </c>
      <c r="K225" s="5">
        <f t="shared" si="67"/>
        <v>0</v>
      </c>
      <c r="M225" s="5">
        <f t="shared" ref="M225:X233" si="68">M91*$B225/100</f>
        <v>1.3283980456745862E-3</v>
      </c>
      <c r="N225" s="5">
        <f t="shared" si="68"/>
        <v>0</v>
      </c>
      <c r="O225" s="5">
        <f t="shared" si="68"/>
        <v>0</v>
      </c>
      <c r="P225" s="5">
        <f t="shared" si="68"/>
        <v>0</v>
      </c>
      <c r="Q225" s="5">
        <f t="shared" si="68"/>
        <v>0</v>
      </c>
      <c r="R225" s="5">
        <f t="shared" si="68"/>
        <v>0</v>
      </c>
      <c r="S225" s="5">
        <f t="shared" si="68"/>
        <v>0</v>
      </c>
      <c r="T225" s="5">
        <f t="shared" si="68"/>
        <v>0</v>
      </c>
      <c r="U225" s="5">
        <f t="shared" si="68"/>
        <v>0</v>
      </c>
      <c r="V225" s="5">
        <f t="shared" si="68"/>
        <v>0</v>
      </c>
      <c r="W225" s="5">
        <f t="shared" si="68"/>
        <v>0</v>
      </c>
      <c r="X225" s="5">
        <f t="shared" si="68"/>
        <v>0</v>
      </c>
    </row>
    <row r="226" spans="1:24">
      <c r="A226" s="33" t="s">
        <v>43</v>
      </c>
      <c r="B226" s="5">
        <v>68.835585864855346</v>
      </c>
      <c r="C226" s="5">
        <f t="shared" si="67"/>
        <v>0</v>
      </c>
      <c r="D226" s="5">
        <f t="shared" si="67"/>
        <v>0</v>
      </c>
      <c r="E226" s="5">
        <f t="shared" si="67"/>
        <v>0</v>
      </c>
      <c r="F226" s="5">
        <f t="shared" si="67"/>
        <v>0</v>
      </c>
      <c r="G226" s="5">
        <f t="shared" si="67"/>
        <v>0</v>
      </c>
      <c r="H226" s="5">
        <f t="shared" si="67"/>
        <v>0</v>
      </c>
      <c r="I226" s="5">
        <f t="shared" si="67"/>
        <v>0</v>
      </c>
      <c r="J226" s="5">
        <f t="shared" si="67"/>
        <v>0</v>
      </c>
      <c r="K226" s="5">
        <f t="shared" si="67"/>
        <v>0</v>
      </c>
      <c r="M226" s="5">
        <f t="shared" si="68"/>
        <v>1.376711717297107E-3</v>
      </c>
      <c r="N226" s="5">
        <f t="shared" si="68"/>
        <v>0</v>
      </c>
      <c r="O226" s="5">
        <f t="shared" si="68"/>
        <v>0</v>
      </c>
      <c r="P226" s="5">
        <f t="shared" si="68"/>
        <v>0</v>
      </c>
      <c r="Q226" s="5">
        <f t="shared" si="68"/>
        <v>0</v>
      </c>
      <c r="R226" s="5">
        <f t="shared" si="68"/>
        <v>0</v>
      </c>
      <c r="S226" s="5">
        <f t="shared" si="68"/>
        <v>0</v>
      </c>
      <c r="T226" s="5">
        <f t="shared" si="68"/>
        <v>0</v>
      </c>
      <c r="U226" s="5">
        <f t="shared" si="68"/>
        <v>0</v>
      </c>
      <c r="V226" s="5">
        <f t="shared" si="68"/>
        <v>0</v>
      </c>
      <c r="W226" s="5">
        <f t="shared" si="68"/>
        <v>0</v>
      </c>
      <c r="X226" s="5">
        <f t="shared" si="68"/>
        <v>0</v>
      </c>
    </row>
    <row r="227" spans="1:24">
      <c r="A227" s="33" t="s">
        <v>56</v>
      </c>
      <c r="B227" s="5">
        <v>44.051526605291023</v>
      </c>
      <c r="C227" s="5">
        <f t="shared" si="67"/>
        <v>0</v>
      </c>
      <c r="D227" s="5">
        <f t="shared" si="67"/>
        <v>0</v>
      </c>
      <c r="E227" s="5">
        <f t="shared" si="67"/>
        <v>0</v>
      </c>
      <c r="F227" s="5">
        <f t="shared" si="67"/>
        <v>0</v>
      </c>
      <c r="G227" s="5">
        <f t="shared" si="67"/>
        <v>0</v>
      </c>
      <c r="H227" s="5">
        <f t="shared" si="67"/>
        <v>0</v>
      </c>
      <c r="I227" s="5">
        <f t="shared" si="67"/>
        <v>0</v>
      </c>
      <c r="J227" s="5">
        <f t="shared" si="67"/>
        <v>0</v>
      </c>
      <c r="K227" s="5">
        <f t="shared" si="67"/>
        <v>0</v>
      </c>
      <c r="M227" s="5">
        <f t="shared" si="68"/>
        <v>2.2025763302645513E-3</v>
      </c>
      <c r="N227" s="5">
        <f t="shared" si="68"/>
        <v>0</v>
      </c>
      <c r="O227" s="5">
        <f t="shared" si="68"/>
        <v>0</v>
      </c>
      <c r="P227" s="5">
        <f t="shared" si="68"/>
        <v>0</v>
      </c>
      <c r="Q227" s="5">
        <f t="shared" si="68"/>
        <v>0</v>
      </c>
      <c r="R227" s="5">
        <f t="shared" si="68"/>
        <v>0</v>
      </c>
      <c r="S227" s="5">
        <f t="shared" si="68"/>
        <v>0</v>
      </c>
      <c r="T227" s="5">
        <f t="shared" si="68"/>
        <v>0</v>
      </c>
      <c r="U227" s="5">
        <f t="shared" si="68"/>
        <v>0</v>
      </c>
      <c r="V227" s="5">
        <f t="shared" si="68"/>
        <v>0</v>
      </c>
      <c r="W227" s="5">
        <f t="shared" si="68"/>
        <v>0</v>
      </c>
      <c r="X227" s="5">
        <f t="shared" si="68"/>
        <v>0</v>
      </c>
    </row>
    <row r="228" spans="1:24">
      <c r="A228" s="33" t="s">
        <v>45</v>
      </c>
      <c r="B228" s="5">
        <v>49.671556158902739</v>
      </c>
      <c r="C228" s="5">
        <f t="shared" si="67"/>
        <v>0</v>
      </c>
      <c r="D228" s="5">
        <f t="shared" si="67"/>
        <v>0</v>
      </c>
      <c r="E228" s="5">
        <f t="shared" si="67"/>
        <v>0</v>
      </c>
      <c r="F228" s="5">
        <f t="shared" si="67"/>
        <v>0</v>
      </c>
      <c r="G228" s="5">
        <f t="shared" si="67"/>
        <v>0</v>
      </c>
      <c r="H228" s="5">
        <f t="shared" si="67"/>
        <v>0</v>
      </c>
      <c r="I228" s="5">
        <f t="shared" si="67"/>
        <v>0</v>
      </c>
      <c r="J228" s="5">
        <f t="shared" si="67"/>
        <v>0</v>
      </c>
      <c r="K228" s="5">
        <f t="shared" si="67"/>
        <v>0</v>
      </c>
      <c r="M228" s="5">
        <f t="shared" si="68"/>
        <v>9.9343112317805469E-4</v>
      </c>
      <c r="N228" s="5">
        <f t="shared" si="68"/>
        <v>0</v>
      </c>
      <c r="O228" s="5">
        <f t="shared" si="68"/>
        <v>0</v>
      </c>
      <c r="P228" s="5">
        <f t="shared" si="68"/>
        <v>0</v>
      </c>
      <c r="Q228" s="5">
        <f t="shared" si="68"/>
        <v>0</v>
      </c>
      <c r="R228" s="5">
        <f t="shared" si="68"/>
        <v>0</v>
      </c>
      <c r="S228" s="5">
        <f t="shared" si="68"/>
        <v>0</v>
      </c>
      <c r="T228" s="5">
        <f t="shared" si="68"/>
        <v>0</v>
      </c>
      <c r="U228" s="5">
        <f t="shared" si="68"/>
        <v>0</v>
      </c>
      <c r="V228" s="5">
        <f t="shared" si="68"/>
        <v>0</v>
      </c>
      <c r="W228" s="5">
        <f t="shared" si="68"/>
        <v>0</v>
      </c>
      <c r="X228" s="5">
        <f t="shared" si="68"/>
        <v>0</v>
      </c>
    </row>
    <row r="229" spans="1:24">
      <c r="A229" s="33" t="s">
        <v>46</v>
      </c>
      <c r="B229" s="5">
        <v>54.312761944247946</v>
      </c>
      <c r="C229" s="5">
        <f t="shared" si="67"/>
        <v>0</v>
      </c>
      <c r="D229" s="5">
        <f t="shared" si="67"/>
        <v>0</v>
      </c>
      <c r="E229" s="5">
        <f t="shared" si="67"/>
        <v>0</v>
      </c>
      <c r="F229" s="5">
        <f t="shared" si="67"/>
        <v>0</v>
      </c>
      <c r="G229" s="5">
        <f t="shared" si="67"/>
        <v>0</v>
      </c>
      <c r="H229" s="5">
        <f t="shared" si="67"/>
        <v>0</v>
      </c>
      <c r="I229" s="5">
        <f t="shared" si="67"/>
        <v>0</v>
      </c>
      <c r="J229" s="5">
        <f t="shared" si="67"/>
        <v>0</v>
      </c>
      <c r="K229" s="5">
        <f t="shared" si="67"/>
        <v>0</v>
      </c>
      <c r="M229" s="5">
        <f t="shared" si="68"/>
        <v>1.0862552388849589E-3</v>
      </c>
      <c r="N229" s="5">
        <f t="shared" si="68"/>
        <v>0</v>
      </c>
      <c r="O229" s="5">
        <f t="shared" si="68"/>
        <v>0</v>
      </c>
      <c r="P229" s="5">
        <f t="shared" si="68"/>
        <v>0</v>
      </c>
      <c r="Q229" s="5">
        <f t="shared" si="68"/>
        <v>0</v>
      </c>
      <c r="R229" s="5">
        <f t="shared" si="68"/>
        <v>0</v>
      </c>
      <c r="S229" s="5">
        <f t="shared" si="68"/>
        <v>0</v>
      </c>
      <c r="T229" s="5">
        <f t="shared" si="68"/>
        <v>0</v>
      </c>
      <c r="U229" s="5">
        <f t="shared" si="68"/>
        <v>0</v>
      </c>
      <c r="V229" s="5">
        <f t="shared" si="68"/>
        <v>0</v>
      </c>
      <c r="W229" s="5">
        <f t="shared" si="68"/>
        <v>0</v>
      </c>
      <c r="X229" s="5">
        <f t="shared" si="68"/>
        <v>0</v>
      </c>
    </row>
    <row r="230" spans="1:24">
      <c r="A230" s="33" t="s">
        <v>47</v>
      </c>
      <c r="B230" s="5">
        <v>58.210377242245947</v>
      </c>
      <c r="C230" s="5">
        <f t="shared" si="67"/>
        <v>0</v>
      </c>
      <c r="D230" s="5">
        <f t="shared" si="67"/>
        <v>0</v>
      </c>
      <c r="E230" s="5">
        <f t="shared" si="67"/>
        <v>0</v>
      </c>
      <c r="F230" s="5">
        <f t="shared" si="67"/>
        <v>0</v>
      </c>
      <c r="G230" s="5">
        <f t="shared" si="67"/>
        <v>0</v>
      </c>
      <c r="H230" s="5">
        <f t="shared" si="67"/>
        <v>0</v>
      </c>
      <c r="I230" s="5">
        <f t="shared" si="67"/>
        <v>0</v>
      </c>
      <c r="J230" s="5">
        <f t="shared" si="67"/>
        <v>0</v>
      </c>
      <c r="K230" s="5">
        <f t="shared" si="67"/>
        <v>0</v>
      </c>
      <c r="M230" s="5">
        <f t="shared" si="68"/>
        <v>1.164207544844919E-3</v>
      </c>
      <c r="N230" s="5">
        <f t="shared" si="68"/>
        <v>0</v>
      </c>
      <c r="O230" s="5">
        <f t="shared" si="68"/>
        <v>0</v>
      </c>
      <c r="P230" s="5">
        <f t="shared" si="68"/>
        <v>0</v>
      </c>
      <c r="Q230" s="5">
        <f t="shared" si="68"/>
        <v>0</v>
      </c>
      <c r="R230" s="5">
        <f t="shared" si="68"/>
        <v>0</v>
      </c>
      <c r="S230" s="5">
        <f t="shared" si="68"/>
        <v>0</v>
      </c>
      <c r="T230" s="5">
        <f t="shared" si="68"/>
        <v>0</v>
      </c>
      <c r="U230" s="5">
        <f t="shared" si="68"/>
        <v>0</v>
      </c>
      <c r="V230" s="5">
        <f t="shared" si="68"/>
        <v>0</v>
      </c>
      <c r="W230" s="5">
        <f t="shared" si="68"/>
        <v>0</v>
      </c>
      <c r="X230" s="5">
        <f t="shared" si="68"/>
        <v>0</v>
      </c>
    </row>
    <row r="231" spans="1:24">
      <c r="A231" s="33" t="s">
        <v>48</v>
      </c>
      <c r="B231" s="5">
        <v>61.696900507966248</v>
      </c>
      <c r="C231" s="5">
        <f t="shared" si="67"/>
        <v>0</v>
      </c>
      <c r="D231" s="5">
        <f t="shared" si="67"/>
        <v>0</v>
      </c>
      <c r="E231" s="5">
        <f t="shared" si="67"/>
        <v>0</v>
      </c>
      <c r="F231" s="5">
        <f t="shared" si="67"/>
        <v>0</v>
      </c>
      <c r="G231" s="5">
        <f t="shared" si="67"/>
        <v>0</v>
      </c>
      <c r="H231" s="5">
        <f t="shared" si="67"/>
        <v>0</v>
      </c>
      <c r="I231" s="5">
        <f t="shared" si="67"/>
        <v>0</v>
      </c>
      <c r="J231" s="5">
        <f t="shared" si="67"/>
        <v>0</v>
      </c>
      <c r="K231" s="5">
        <f t="shared" si="67"/>
        <v>0</v>
      </c>
      <c r="M231" s="5">
        <f t="shared" si="68"/>
        <v>1.2339380101593249E-3</v>
      </c>
      <c r="N231" s="5">
        <f t="shared" si="68"/>
        <v>0</v>
      </c>
      <c r="O231" s="5">
        <f t="shared" si="68"/>
        <v>0</v>
      </c>
      <c r="P231" s="5">
        <f t="shared" si="68"/>
        <v>0</v>
      </c>
      <c r="Q231" s="5">
        <f t="shared" si="68"/>
        <v>0</v>
      </c>
      <c r="R231" s="5">
        <f t="shared" si="68"/>
        <v>0</v>
      </c>
      <c r="S231" s="5">
        <f t="shared" si="68"/>
        <v>0</v>
      </c>
      <c r="T231" s="5">
        <f t="shared" si="68"/>
        <v>0</v>
      </c>
      <c r="U231" s="5">
        <f t="shared" si="68"/>
        <v>0</v>
      </c>
      <c r="V231" s="5">
        <f t="shared" si="68"/>
        <v>0</v>
      </c>
      <c r="W231" s="5">
        <f t="shared" si="68"/>
        <v>0</v>
      </c>
      <c r="X231" s="5">
        <f t="shared" si="68"/>
        <v>0</v>
      </c>
    </row>
    <row r="232" spans="1:24">
      <c r="A232" s="33" t="s">
        <v>49</v>
      </c>
      <c r="B232" s="5">
        <v>64.534927834521838</v>
      </c>
      <c r="C232" s="5">
        <f t="shared" si="67"/>
        <v>0</v>
      </c>
      <c r="D232" s="5">
        <f t="shared" si="67"/>
        <v>0</v>
      </c>
      <c r="E232" s="5">
        <f t="shared" si="67"/>
        <v>0</v>
      </c>
      <c r="F232" s="5">
        <f t="shared" si="67"/>
        <v>0</v>
      </c>
      <c r="G232" s="5">
        <f t="shared" si="67"/>
        <v>0</v>
      </c>
      <c r="H232" s="5">
        <f t="shared" si="67"/>
        <v>0</v>
      </c>
      <c r="I232" s="5">
        <f t="shared" si="67"/>
        <v>0</v>
      </c>
      <c r="J232" s="5">
        <f t="shared" si="67"/>
        <v>0</v>
      </c>
      <c r="K232" s="5">
        <f t="shared" si="67"/>
        <v>0</v>
      </c>
      <c r="M232" s="5">
        <f t="shared" si="68"/>
        <v>1.2906985566904366E-3</v>
      </c>
      <c r="N232" s="5">
        <f t="shared" si="68"/>
        <v>0</v>
      </c>
      <c r="O232" s="5">
        <f t="shared" si="68"/>
        <v>0</v>
      </c>
      <c r="P232" s="5">
        <f t="shared" si="68"/>
        <v>0</v>
      </c>
      <c r="Q232" s="5">
        <f t="shared" si="68"/>
        <v>0</v>
      </c>
      <c r="R232" s="5">
        <f t="shared" si="68"/>
        <v>0</v>
      </c>
      <c r="S232" s="5">
        <f t="shared" si="68"/>
        <v>0</v>
      </c>
      <c r="T232" s="5">
        <f t="shared" si="68"/>
        <v>0</v>
      </c>
      <c r="U232" s="5">
        <f t="shared" si="68"/>
        <v>0</v>
      </c>
      <c r="V232" s="5">
        <f t="shared" si="68"/>
        <v>0</v>
      </c>
      <c r="W232" s="5">
        <f t="shared" si="68"/>
        <v>0</v>
      </c>
      <c r="X232" s="5">
        <f t="shared" si="68"/>
        <v>0</v>
      </c>
    </row>
    <row r="233" spans="1:24">
      <c r="A233" s="33" t="s">
        <v>50</v>
      </c>
      <c r="B233" s="5">
        <v>67.007748499555191</v>
      </c>
      <c r="C233" s="5">
        <f t="shared" si="67"/>
        <v>0</v>
      </c>
      <c r="D233" s="5">
        <f t="shared" si="67"/>
        <v>0</v>
      </c>
      <c r="E233" s="5">
        <f t="shared" si="67"/>
        <v>0</v>
      </c>
      <c r="F233" s="5">
        <f t="shared" si="67"/>
        <v>0</v>
      </c>
      <c r="G233" s="5">
        <f t="shared" si="67"/>
        <v>0</v>
      </c>
      <c r="H233" s="5">
        <f t="shared" si="67"/>
        <v>0</v>
      </c>
      <c r="I233" s="5">
        <f t="shared" si="67"/>
        <v>0</v>
      </c>
      <c r="J233" s="5">
        <f t="shared" si="67"/>
        <v>0</v>
      </c>
      <c r="K233" s="5">
        <f t="shared" si="67"/>
        <v>0</v>
      </c>
      <c r="M233" s="5">
        <f t="shared" si="68"/>
        <v>1.3401549699911038E-3</v>
      </c>
      <c r="N233" s="5">
        <f t="shared" si="68"/>
        <v>0</v>
      </c>
      <c r="O233" s="5">
        <f t="shared" si="68"/>
        <v>0</v>
      </c>
      <c r="P233" s="5">
        <f t="shared" si="68"/>
        <v>0</v>
      </c>
      <c r="Q233" s="5">
        <f t="shared" si="68"/>
        <v>0</v>
      </c>
      <c r="R233" s="5">
        <f t="shared" si="68"/>
        <v>0</v>
      </c>
      <c r="S233" s="5">
        <f t="shared" si="68"/>
        <v>0</v>
      </c>
      <c r="T233" s="5">
        <f t="shared" si="68"/>
        <v>0</v>
      </c>
      <c r="U233" s="5">
        <f t="shared" si="68"/>
        <v>0</v>
      </c>
      <c r="V233" s="5">
        <f t="shared" si="68"/>
        <v>0</v>
      </c>
      <c r="W233" s="5">
        <f t="shared" si="68"/>
        <v>0</v>
      </c>
      <c r="X233" s="5">
        <f t="shared" si="68"/>
        <v>0</v>
      </c>
    </row>
    <row r="236" spans="1:24">
      <c r="A236" s="33"/>
    </row>
    <row r="237" spans="1:24">
      <c r="A237" s="33"/>
    </row>
    <row r="238" spans="1:24">
      <c r="A238" s="33"/>
    </row>
    <row r="239" spans="1:24">
      <c r="A239" s="33"/>
    </row>
    <row r="240" spans="1:24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</sheetData>
  <phoneticPr fontId="18" type="noConversion"/>
  <conditionalFormatting sqref="M75:X99">
    <cfRule type="colorScale" priority="13">
      <colorScale>
        <cfvo type="num" val="1"/>
        <cfvo type="num" val="2"/>
        <cfvo type="num" val="5"/>
        <color theme="0"/>
        <color rgb="FFFFFF00"/>
        <color rgb="FFFF0000"/>
      </colorScale>
    </cfRule>
  </conditionalFormatting>
  <conditionalFormatting sqref="N11:N35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{620D6421-EBFA-476D-B5E4-34486607180E}</x14:id>
        </ext>
      </extLst>
    </cfRule>
  </conditionalFormatting>
  <conditionalFormatting sqref="O11:O35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{FF1F28D9-EC65-435D-A4A5-376104B3B6FE}</x14:id>
        </ext>
      </extLst>
    </cfRule>
  </conditionalFormatting>
  <conditionalFormatting sqref="P11:P35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{DE7578E1-50E7-478C-A1E8-55F1CF5AAA9E}</x14:id>
        </ext>
      </extLst>
    </cfRule>
  </conditionalFormatting>
  <conditionalFormatting sqref="Q11:Q35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{3EA60806-A74F-42CF-93F5-BA9015C04C75}</x14:id>
        </ext>
      </extLst>
    </cfRule>
  </conditionalFormatting>
  <conditionalFormatting sqref="R11:R35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{099FA856-181C-4B59-94D6-0D8E4FD230AB}</x14:id>
        </ext>
      </extLst>
    </cfRule>
  </conditionalFormatting>
  <conditionalFormatting sqref="S11:S35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{78E44460-6CD6-42BC-8325-75FAB8A610ED}</x14:id>
        </ext>
      </extLst>
    </cfRule>
  </conditionalFormatting>
  <conditionalFormatting sqref="T11:T35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{65B8887B-32EC-4F0C-B2CF-9BB4EBA164BC}</x14:id>
        </ext>
      </extLst>
    </cfRule>
  </conditionalFormatting>
  <conditionalFormatting sqref="U11:U35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{A74EC7E2-22F1-4EA7-99D6-8565AD3F40AA}</x14:id>
        </ext>
      </extLst>
    </cfRule>
  </conditionalFormatting>
  <conditionalFormatting sqref="V11:V35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{9D15D5D3-AC44-4996-8BB3-9DA879B00595}</x14:id>
        </ext>
      </extLst>
    </cfRule>
  </conditionalFormatting>
  <conditionalFormatting sqref="W11:W3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{BCC314FF-9998-43EB-A485-820A1656CFA5}</x14:id>
        </ext>
      </extLst>
    </cfRule>
  </conditionalFormatting>
  <conditionalFormatting sqref="X11:X35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{2F6BCD85-36E1-4142-90B8-5A9CFABAD866}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{41369BDF-9EC1-4B5C-BF1F-6B4F9B830166}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0D6421-EBFA-476D-B5E4-3448660718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N11:N35</xm:sqref>
        </x14:conditionalFormatting>
        <x14:conditionalFormatting xmlns:xm="http://schemas.microsoft.com/office/excel/2006/main">
          <x14:cfRule type="dataBar" id="{FF1F28D9-EC65-435D-A4A5-376104B3B6F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O11:O35</xm:sqref>
        </x14:conditionalFormatting>
        <x14:conditionalFormatting xmlns:xm="http://schemas.microsoft.com/office/excel/2006/main">
          <x14:cfRule type="dataBar" id="{DE7578E1-50E7-478C-A1E8-55F1CF5AAA9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P11:P35</xm:sqref>
        </x14:conditionalFormatting>
        <x14:conditionalFormatting xmlns:xm="http://schemas.microsoft.com/office/excel/2006/main">
          <x14:cfRule type="dataBar" id="{3EA60806-A74F-42CF-93F5-BA9015C04C7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Q11:Q35</xm:sqref>
        </x14:conditionalFormatting>
        <x14:conditionalFormatting xmlns:xm="http://schemas.microsoft.com/office/excel/2006/main">
          <x14:cfRule type="dataBar" id="{099FA856-181C-4B59-94D6-0D8E4FD230A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R11:R35</xm:sqref>
        </x14:conditionalFormatting>
        <x14:conditionalFormatting xmlns:xm="http://schemas.microsoft.com/office/excel/2006/main">
          <x14:cfRule type="dataBar" id="{78E44460-6CD6-42BC-8325-75FAB8A610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S11:S35</xm:sqref>
        </x14:conditionalFormatting>
        <x14:conditionalFormatting xmlns:xm="http://schemas.microsoft.com/office/excel/2006/main">
          <x14:cfRule type="dataBar" id="{65B8887B-32EC-4F0C-B2CF-9BB4EBA164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T11:T35</xm:sqref>
        </x14:conditionalFormatting>
        <x14:conditionalFormatting xmlns:xm="http://schemas.microsoft.com/office/excel/2006/main">
          <x14:cfRule type="dataBar" id="{A74EC7E2-22F1-4EA7-99D6-8565AD3F40A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U11:U35</xm:sqref>
        </x14:conditionalFormatting>
        <x14:conditionalFormatting xmlns:xm="http://schemas.microsoft.com/office/excel/2006/main">
          <x14:cfRule type="dataBar" id="{9D15D5D3-AC44-4996-8BB3-9DA879B005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V11:V35</xm:sqref>
        </x14:conditionalFormatting>
        <x14:conditionalFormatting xmlns:xm="http://schemas.microsoft.com/office/excel/2006/main">
          <x14:cfRule type="dataBar" id="{BCC314FF-9998-43EB-A485-820A1656CF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W11:W35</xm:sqref>
        </x14:conditionalFormatting>
        <x14:conditionalFormatting xmlns:xm="http://schemas.microsoft.com/office/excel/2006/main">
          <x14:cfRule type="dataBar" id="{2F6BCD85-36E1-4142-90B8-5A9CFABAD86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dataBar" id="{41369BDF-9EC1-4B5C-BF1F-6B4F9B8301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X11:X35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74C1-870A-4E05-B9FA-EB10A7DAC558}">
  <sheetPr>
    <pageSetUpPr fitToPage="1"/>
  </sheetPr>
  <dimension ref="A1:AA373"/>
  <sheetViews>
    <sheetView zoomScaleNormal="100" workbookViewId="0">
      <pane xSplit="6" ySplit="4" topLeftCell="S5" activePane="bottomRight" state="frozen"/>
      <selection activeCell="U32" sqref="U32"/>
      <selection pane="topRight" activeCell="U32" sqref="U32"/>
      <selection pane="bottomLeft" activeCell="U32" sqref="U32"/>
      <selection pane="bottomRight" sqref="A1:B1"/>
    </sheetView>
  </sheetViews>
  <sheetFormatPr defaultColWidth="9.33203125" defaultRowHeight="12"/>
  <cols>
    <col min="1" max="1" width="7.5" style="109" bestFit="1" customWidth="1"/>
    <col min="2" max="2" width="12" style="76" bestFit="1" customWidth="1"/>
    <col min="3" max="3" width="12.6640625" style="76" bestFit="1" customWidth="1"/>
    <col min="4" max="4" width="10.83203125" style="77" bestFit="1" customWidth="1"/>
    <col min="5" max="5" width="10.5" style="110" bestFit="1" customWidth="1"/>
    <col min="6" max="6" width="15.83203125" style="110" bestFit="1" customWidth="1"/>
    <col min="7" max="8" width="5.5" style="76" bestFit="1" customWidth="1"/>
    <col min="9" max="15" width="6.5" style="76" bestFit="1" customWidth="1"/>
    <col min="16" max="16" width="9.83203125" style="76" bestFit="1" customWidth="1"/>
    <col min="17" max="17" width="9.5" style="76" bestFit="1" customWidth="1"/>
    <col min="18" max="18" width="0" style="76" hidden="1" customWidth="1"/>
    <col min="19" max="19" width="6.6640625" style="77" bestFit="1" customWidth="1"/>
    <col min="20" max="20" width="8.33203125" style="76" bestFit="1" customWidth="1"/>
    <col min="21" max="21" width="15.83203125" style="76" bestFit="1" customWidth="1"/>
    <col min="22" max="22" width="8.33203125" style="76" bestFit="1" customWidth="1"/>
    <col min="23" max="23" width="15.83203125" style="76" bestFit="1" customWidth="1"/>
    <col min="24" max="24" width="8.33203125" style="76" bestFit="1" customWidth="1"/>
    <col min="25" max="25" width="15.83203125" style="76" bestFit="1" customWidth="1"/>
    <col min="26" max="26" width="9" style="76" bestFit="1" customWidth="1"/>
    <col min="27" max="27" width="15.83203125" style="76" bestFit="1" customWidth="1"/>
    <col min="28" max="39" width="10.83203125" style="76" customWidth="1"/>
    <col min="40" max="16384" width="9.33203125" style="76"/>
  </cols>
  <sheetData>
    <row r="1" spans="1:27" ht="12" customHeight="1">
      <c r="A1" s="131" t="s">
        <v>510</v>
      </c>
      <c r="B1" s="131"/>
      <c r="C1" s="118"/>
      <c r="D1" s="118"/>
      <c r="E1" s="118"/>
      <c r="F1" s="118"/>
    </row>
    <row r="2" spans="1:27">
      <c r="A2" s="78"/>
      <c r="B2" s="79"/>
      <c r="C2" s="79"/>
      <c r="D2" s="80"/>
      <c r="E2" s="81"/>
      <c r="F2" s="81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  <c r="T2" s="79"/>
      <c r="U2" s="79"/>
      <c r="V2" s="79"/>
      <c r="W2" s="79"/>
      <c r="X2" s="79"/>
      <c r="Y2" s="79"/>
      <c r="Z2" s="79"/>
      <c r="AA2" s="79"/>
    </row>
    <row r="3" spans="1:27">
      <c r="A3" s="82"/>
      <c r="B3" s="83"/>
      <c r="C3" s="84" t="s">
        <v>437</v>
      </c>
      <c r="D3" s="85" t="s">
        <v>437</v>
      </c>
      <c r="E3" s="86" t="s">
        <v>438</v>
      </c>
      <c r="F3" s="86" t="s">
        <v>438</v>
      </c>
      <c r="G3" s="84" t="s">
        <v>439</v>
      </c>
      <c r="H3" s="84" t="s">
        <v>440</v>
      </c>
      <c r="I3" s="84" t="s">
        <v>441</v>
      </c>
      <c r="J3" s="84" t="s">
        <v>442</v>
      </c>
      <c r="K3" s="84" t="s">
        <v>443</v>
      </c>
      <c r="L3" s="84" t="s">
        <v>444</v>
      </c>
      <c r="M3" s="84" t="s">
        <v>445</v>
      </c>
      <c r="N3" s="84" t="s">
        <v>446</v>
      </c>
      <c r="O3" s="84" t="s">
        <v>447</v>
      </c>
      <c r="P3" s="84" t="s">
        <v>448</v>
      </c>
      <c r="Q3" s="84" t="s">
        <v>449</v>
      </c>
      <c r="S3" s="85" t="s">
        <v>450</v>
      </c>
      <c r="T3" s="132" t="s">
        <v>451</v>
      </c>
      <c r="U3" s="132"/>
      <c r="V3" s="133" t="s">
        <v>452</v>
      </c>
      <c r="W3" s="133"/>
      <c r="X3" s="133" t="s">
        <v>453</v>
      </c>
      <c r="Y3" s="133"/>
      <c r="Z3" s="133" t="s">
        <v>454</v>
      </c>
      <c r="AA3" s="133"/>
    </row>
    <row r="4" spans="1:27">
      <c r="A4" s="87"/>
      <c r="B4" s="88" t="s">
        <v>455</v>
      </c>
      <c r="C4" s="89" t="s">
        <v>456</v>
      </c>
      <c r="D4" s="90" t="s">
        <v>457</v>
      </c>
      <c r="E4" s="91" t="s">
        <v>458</v>
      </c>
      <c r="F4" s="91" t="s">
        <v>459</v>
      </c>
      <c r="G4" s="92">
        <v>1.00782503207</v>
      </c>
      <c r="H4" s="92">
        <v>2.0141017778000001</v>
      </c>
      <c r="I4" s="92">
        <v>12</v>
      </c>
      <c r="J4" s="92">
        <v>13.0033548378</v>
      </c>
      <c r="K4" s="92">
        <v>15.994914619559999</v>
      </c>
      <c r="L4" s="92">
        <v>34.968852679999998</v>
      </c>
      <c r="M4" s="92">
        <v>36.965902589999999</v>
      </c>
      <c r="N4" s="92">
        <v>78.918337100000002</v>
      </c>
      <c r="O4" s="92">
        <v>80.916290599999996</v>
      </c>
      <c r="P4" s="92">
        <f>I4*2+G4*3+K4*2</f>
        <v>59.013304335329998</v>
      </c>
      <c r="Q4" s="93">
        <v>5.4858000000000001E-4</v>
      </c>
      <c r="R4" s="79"/>
      <c r="S4" s="90" t="s">
        <v>460</v>
      </c>
      <c r="T4" s="94" t="s">
        <v>461</v>
      </c>
      <c r="U4" s="94" t="s">
        <v>462</v>
      </c>
      <c r="V4" s="94" t="s">
        <v>461</v>
      </c>
      <c r="W4" s="94" t="s">
        <v>462</v>
      </c>
      <c r="X4" s="94" t="s">
        <v>461</v>
      </c>
      <c r="Y4" s="94" t="s">
        <v>462</v>
      </c>
      <c r="Z4" s="94" t="s">
        <v>461</v>
      </c>
      <c r="AA4" s="94" t="s">
        <v>462</v>
      </c>
    </row>
    <row r="5" spans="1:27">
      <c r="A5" s="95" t="s">
        <v>463</v>
      </c>
      <c r="B5" s="95" t="s">
        <v>464</v>
      </c>
      <c r="C5" s="96" t="s">
        <v>465</v>
      </c>
      <c r="D5" s="97">
        <f>I5*$I$4+J5*$J$4+G5*$G$4+H5*$H$4+K5*$K$4+L5*$L$4+M5*$M$4+N5*$N$4+O5*$O$4</f>
        <v>659.75771510039999</v>
      </c>
      <c r="E5" s="98">
        <f>D5-$H$4+$Q$4</f>
        <v>657.74416190260001</v>
      </c>
      <c r="F5" s="97">
        <f>D5+$P$4+$Q$4</f>
        <v>718.77156801572994</v>
      </c>
      <c r="G5" s="99"/>
      <c r="H5" s="100">
        <v>18</v>
      </c>
      <c r="I5" s="100">
        <v>12</v>
      </c>
      <c r="J5" s="99"/>
      <c r="K5" s="99"/>
      <c r="L5" s="99"/>
      <c r="M5" s="99"/>
      <c r="N5" s="100">
        <v>3</v>
      </c>
      <c r="O5" s="100">
        <v>3</v>
      </c>
      <c r="P5" s="99"/>
      <c r="Q5" s="101"/>
      <c r="R5" s="102"/>
      <c r="S5" s="103">
        <v>12</v>
      </c>
      <c r="T5" s="104"/>
      <c r="U5" s="104"/>
      <c r="V5" s="104"/>
      <c r="W5" s="104"/>
      <c r="X5" s="104"/>
      <c r="Y5" s="104"/>
      <c r="Z5" s="104"/>
      <c r="AA5" s="104"/>
    </row>
    <row r="6" spans="1:27">
      <c r="A6" s="128" t="s">
        <v>466</v>
      </c>
      <c r="B6" s="84" t="str">
        <f t="shared" ref="B6:B69" si="0">"C"&amp;I6&amp;"Cl"&amp;SUM(L6:M6)</f>
        <v>C8Cl4</v>
      </c>
      <c r="C6" s="84" t="str">
        <f>"C"&amp;I6&amp;"H"&amp;G6&amp;"Cl"&amp;SUM(L6:M6)</f>
        <v>C8H14Cl4</v>
      </c>
      <c r="D6" s="105">
        <f>I6*$I$4+J6*$J$4+G6*$G$4+H6*$H$4+K6*$K$4+L6*$L$4+M6*$M$4</f>
        <v>251.98201107898001</v>
      </c>
      <c r="E6" s="105">
        <f>D6-$G$4+$Q$4</f>
        <v>250.97473462690999</v>
      </c>
      <c r="F6" s="106">
        <f>D6+$P$4+$Q$4</f>
        <v>310.99586399431001</v>
      </c>
      <c r="G6" s="84">
        <f>I6*2+2-L6-M6</f>
        <v>14</v>
      </c>
      <c r="H6" s="84"/>
      <c r="I6" s="84">
        <v>8</v>
      </c>
      <c r="J6" s="84"/>
      <c r="K6" s="84"/>
      <c r="L6" s="84">
        <v>3</v>
      </c>
      <c r="M6" s="84">
        <v>1</v>
      </c>
      <c r="N6" s="84"/>
      <c r="O6" s="84"/>
      <c r="P6" s="84"/>
      <c r="Q6" s="84"/>
    </row>
    <row r="7" spans="1:27">
      <c r="A7" s="129"/>
      <c r="B7" s="84" t="str">
        <f t="shared" si="0"/>
        <v>C8Cl5</v>
      </c>
      <c r="C7" s="84" t="str">
        <f t="shared" ref="C7:C10" si="1">"C"&amp;I7&amp;"H"&amp;G7&amp;"Cl"&amp;SUM(L7:M7)</f>
        <v>C8H13Cl5</v>
      </c>
      <c r="D7" s="105">
        <f t="shared" ref="D7:D10" si="2">I7*$I$4+J7*$J$4+G7*$G$4+H7*$H$4+K7*$K$4+L7*$L$4+M7*$M$4</f>
        <v>285.94303872691</v>
      </c>
      <c r="E7" s="105">
        <f t="shared" ref="E7:E70" si="3">D7-$G$4+$Q$4</f>
        <v>284.93576227483999</v>
      </c>
      <c r="F7" s="106">
        <f t="shared" ref="F7:F70" si="4">D7+$P$4+$Q$4</f>
        <v>344.95689164224001</v>
      </c>
      <c r="G7" s="84">
        <f t="shared" ref="G7:G10" si="5">I7*2+2-L7-M7</f>
        <v>13</v>
      </c>
      <c r="H7" s="84"/>
      <c r="I7" s="84">
        <v>8</v>
      </c>
      <c r="J7" s="84"/>
      <c r="K7" s="84"/>
      <c r="L7" s="84">
        <v>4</v>
      </c>
      <c r="M7" s="84">
        <v>1</v>
      </c>
      <c r="N7" s="84"/>
      <c r="O7" s="84"/>
      <c r="P7" s="84"/>
      <c r="Q7" s="84"/>
    </row>
    <row r="8" spans="1:27">
      <c r="A8" s="129"/>
      <c r="B8" s="84" t="str">
        <f t="shared" si="0"/>
        <v>C8Cl6</v>
      </c>
      <c r="C8" s="84" t="str">
        <f t="shared" si="1"/>
        <v>C8H12Cl6</v>
      </c>
      <c r="D8" s="105">
        <f t="shared" si="2"/>
        <v>319.90406637483994</v>
      </c>
      <c r="E8" s="105">
        <f t="shared" si="3"/>
        <v>318.89678992276993</v>
      </c>
      <c r="F8" s="106">
        <f t="shared" si="4"/>
        <v>378.91791929016995</v>
      </c>
      <c r="G8" s="84">
        <f t="shared" si="5"/>
        <v>12</v>
      </c>
      <c r="H8" s="84"/>
      <c r="I8" s="84">
        <v>8</v>
      </c>
      <c r="J8" s="84"/>
      <c r="K8" s="84"/>
      <c r="L8" s="84">
        <v>5</v>
      </c>
      <c r="M8" s="84">
        <v>1</v>
      </c>
      <c r="N8" s="84"/>
      <c r="O8" s="84"/>
      <c r="P8" s="84"/>
      <c r="Q8" s="84"/>
    </row>
    <row r="9" spans="1:27">
      <c r="A9" s="129"/>
      <c r="B9" s="84" t="str">
        <f t="shared" si="0"/>
        <v>C8Cl7</v>
      </c>
      <c r="C9" s="84" t="str">
        <f t="shared" si="1"/>
        <v>C8H11Cl7</v>
      </c>
      <c r="D9" s="105">
        <f t="shared" si="2"/>
        <v>353.86509402276994</v>
      </c>
      <c r="E9" s="105">
        <f t="shared" si="3"/>
        <v>352.85781757069992</v>
      </c>
      <c r="F9" s="106">
        <f t="shared" si="4"/>
        <v>412.87894693809994</v>
      </c>
      <c r="G9" s="84">
        <f t="shared" si="5"/>
        <v>11</v>
      </c>
      <c r="H9" s="84"/>
      <c r="I9" s="84">
        <v>8</v>
      </c>
      <c r="J9" s="84"/>
      <c r="K9" s="84"/>
      <c r="L9" s="84">
        <v>6</v>
      </c>
      <c r="M9" s="84">
        <v>1</v>
      </c>
      <c r="N9" s="84"/>
      <c r="O9" s="84"/>
      <c r="P9" s="84"/>
      <c r="Q9" s="84"/>
    </row>
    <row r="10" spans="1:27">
      <c r="A10" s="129"/>
      <c r="B10" s="89" t="str">
        <f t="shared" si="0"/>
        <v>C8Cl8</v>
      </c>
      <c r="C10" s="89" t="str">
        <f t="shared" si="1"/>
        <v>C8H10Cl8</v>
      </c>
      <c r="D10" s="107">
        <f t="shared" si="2"/>
        <v>387.82612167069993</v>
      </c>
      <c r="E10" s="108">
        <f t="shared" si="3"/>
        <v>386.81884521862992</v>
      </c>
      <c r="F10" s="107">
        <f t="shared" si="4"/>
        <v>446.83997458602994</v>
      </c>
      <c r="G10" s="89">
        <f t="shared" si="5"/>
        <v>10</v>
      </c>
      <c r="H10" s="89"/>
      <c r="I10" s="89">
        <v>8</v>
      </c>
      <c r="J10" s="89"/>
      <c r="K10" s="89"/>
      <c r="L10" s="89">
        <v>7</v>
      </c>
      <c r="M10" s="89">
        <v>1</v>
      </c>
      <c r="N10" s="89"/>
      <c r="O10" s="89"/>
      <c r="P10" s="89"/>
      <c r="Q10" s="89"/>
      <c r="R10" s="79"/>
      <c r="S10" s="80"/>
      <c r="T10" s="79"/>
      <c r="U10" s="79"/>
      <c r="V10" s="79"/>
      <c r="W10" s="79"/>
      <c r="X10" s="79"/>
      <c r="Y10" s="79"/>
      <c r="Z10" s="79"/>
      <c r="AA10" s="79"/>
    </row>
    <row r="11" spans="1:27">
      <c r="A11" s="129"/>
      <c r="B11" s="84" t="str">
        <f t="shared" si="0"/>
        <v>C9Cl4</v>
      </c>
      <c r="C11" s="84" t="str">
        <f>"C"&amp;I11&amp;"H"&amp;G11&amp;"Cl"&amp;SUM(L11:M11)</f>
        <v>C9H16Cl4</v>
      </c>
      <c r="D11" s="105">
        <f>I11*$I$4+J11*$J$4+G11*$G$4+H11*$H$4+K11*$K$4+L11*$L$4+M11*$M$4</f>
        <v>265.99766114312001</v>
      </c>
      <c r="E11" s="105">
        <f t="shared" si="3"/>
        <v>264.99038469105</v>
      </c>
      <c r="F11" s="106">
        <f t="shared" si="4"/>
        <v>325.01151405845002</v>
      </c>
      <c r="G11" s="84">
        <f>I11*2+2-L11-M11</f>
        <v>16</v>
      </c>
      <c r="H11" s="84"/>
      <c r="I11" s="84">
        <v>9</v>
      </c>
      <c r="J11" s="84"/>
      <c r="K11" s="84"/>
      <c r="L11" s="84">
        <v>3</v>
      </c>
      <c r="M11" s="84">
        <v>1</v>
      </c>
      <c r="N11" s="84"/>
      <c r="O11" s="84"/>
      <c r="P11" s="84"/>
      <c r="Q11" s="84"/>
    </row>
    <row r="12" spans="1:27">
      <c r="A12" s="129"/>
      <c r="B12" s="84" t="str">
        <f t="shared" si="0"/>
        <v>C9Cl5</v>
      </c>
      <c r="C12" s="84" t="str">
        <f t="shared" ref="C12:C15" si="6">"C"&amp;I12&amp;"H"&amp;G12&amp;"Cl"&amp;SUM(L12:M12)</f>
        <v>C9H15Cl5</v>
      </c>
      <c r="D12" s="105">
        <f t="shared" ref="D12:D76" si="7">I12*$I$4+J12*$J$4+G12*$G$4+H12*$H$4+K12*$K$4+L12*$L$4+M12*$M$4</f>
        <v>299.95868879104995</v>
      </c>
      <c r="E12" s="105">
        <f t="shared" si="3"/>
        <v>298.95141233897994</v>
      </c>
      <c r="F12" s="106">
        <f t="shared" si="4"/>
        <v>358.97254170637996</v>
      </c>
      <c r="G12" s="84">
        <f t="shared" ref="G12:G76" si="8">I12*2+2-L12-M12</f>
        <v>15</v>
      </c>
      <c r="H12" s="84"/>
      <c r="I12" s="84">
        <v>9</v>
      </c>
      <c r="J12" s="84"/>
      <c r="K12" s="84"/>
      <c r="L12" s="84">
        <v>4</v>
      </c>
      <c r="M12" s="84">
        <v>1</v>
      </c>
      <c r="N12" s="84"/>
      <c r="O12" s="84"/>
      <c r="P12" s="84"/>
      <c r="Q12" s="84"/>
    </row>
    <row r="13" spans="1:27">
      <c r="A13" s="129"/>
      <c r="B13" s="84" t="str">
        <f t="shared" si="0"/>
        <v>C9Cl6</v>
      </c>
      <c r="C13" s="84" t="str">
        <f t="shared" si="6"/>
        <v>C9H14Cl6</v>
      </c>
      <c r="D13" s="105">
        <f t="shared" si="7"/>
        <v>333.91971643897995</v>
      </c>
      <c r="E13" s="105">
        <f t="shared" si="3"/>
        <v>332.91243998690993</v>
      </c>
      <c r="F13" s="106">
        <f t="shared" si="4"/>
        <v>392.93356935430995</v>
      </c>
      <c r="G13" s="84">
        <f t="shared" si="8"/>
        <v>14</v>
      </c>
      <c r="H13" s="84"/>
      <c r="I13" s="84">
        <v>9</v>
      </c>
      <c r="J13" s="84"/>
      <c r="K13" s="84"/>
      <c r="L13" s="84">
        <v>5</v>
      </c>
      <c r="M13" s="84">
        <v>1</v>
      </c>
      <c r="N13" s="84"/>
      <c r="O13" s="84"/>
      <c r="P13" s="84"/>
      <c r="Q13" s="84"/>
    </row>
    <row r="14" spans="1:27">
      <c r="A14" s="129"/>
      <c r="B14" s="84" t="str">
        <f t="shared" si="0"/>
        <v>C9Cl7</v>
      </c>
      <c r="C14" s="84" t="str">
        <f t="shared" si="6"/>
        <v>C9H13Cl7</v>
      </c>
      <c r="D14" s="105">
        <f t="shared" si="7"/>
        <v>367.88074408690994</v>
      </c>
      <c r="E14" s="105">
        <f t="shared" si="3"/>
        <v>366.87346763483993</v>
      </c>
      <c r="F14" s="106">
        <f t="shared" si="4"/>
        <v>426.89459700223995</v>
      </c>
      <c r="G14" s="84">
        <f t="shared" si="8"/>
        <v>13</v>
      </c>
      <c r="H14" s="84"/>
      <c r="I14" s="84">
        <v>9</v>
      </c>
      <c r="J14" s="84"/>
      <c r="K14" s="84"/>
      <c r="L14" s="84">
        <v>6</v>
      </c>
      <c r="M14" s="84">
        <v>1</v>
      </c>
      <c r="N14" s="84"/>
      <c r="O14" s="84"/>
      <c r="P14" s="84"/>
      <c r="Q14" s="84"/>
    </row>
    <row r="15" spans="1:27">
      <c r="A15" s="129"/>
      <c r="B15" s="84" t="str">
        <f t="shared" si="0"/>
        <v>C9Cl8</v>
      </c>
      <c r="C15" s="84" t="str">
        <f t="shared" si="6"/>
        <v>C9H12Cl8</v>
      </c>
      <c r="D15" s="105">
        <f t="shared" si="7"/>
        <v>401.84177173483994</v>
      </c>
      <c r="E15" s="106">
        <f t="shared" si="3"/>
        <v>400.83449528276992</v>
      </c>
      <c r="F15" s="105">
        <f t="shared" si="4"/>
        <v>460.85562465016994</v>
      </c>
      <c r="G15" s="84">
        <f t="shared" si="8"/>
        <v>12</v>
      </c>
      <c r="H15" s="84"/>
      <c r="I15" s="84">
        <v>9</v>
      </c>
      <c r="J15" s="84"/>
      <c r="K15" s="84"/>
      <c r="L15" s="84">
        <v>7</v>
      </c>
      <c r="M15" s="84">
        <v>1</v>
      </c>
      <c r="N15" s="84"/>
      <c r="O15" s="84"/>
      <c r="P15" s="84"/>
      <c r="Q15" s="84"/>
    </row>
    <row r="16" spans="1:27">
      <c r="A16" s="130"/>
      <c r="B16" s="89" t="str">
        <f t="shared" si="0"/>
        <v>C9Cl9</v>
      </c>
      <c r="C16" s="89" t="str">
        <f t="shared" ref="C16:C79" si="9">"C"&amp;I16&amp;"H"&amp;G16&amp;"Cl"&amp;SUM(L16:M16)</f>
        <v>C9H11Cl9</v>
      </c>
      <c r="D16" s="107">
        <f t="shared" si="7"/>
        <v>435.80279938276993</v>
      </c>
      <c r="E16" s="108">
        <f t="shared" si="3"/>
        <v>434.79552293069992</v>
      </c>
      <c r="F16" s="107">
        <f t="shared" si="4"/>
        <v>494.81665229809994</v>
      </c>
      <c r="G16" s="89">
        <f t="shared" si="8"/>
        <v>11</v>
      </c>
      <c r="H16" s="89"/>
      <c r="I16" s="89">
        <v>9</v>
      </c>
      <c r="J16" s="89"/>
      <c r="K16" s="89"/>
      <c r="L16" s="89">
        <v>8</v>
      </c>
      <c r="M16" s="89">
        <v>1</v>
      </c>
      <c r="N16" s="89"/>
      <c r="O16" s="89"/>
      <c r="P16" s="89"/>
      <c r="Q16" s="89"/>
      <c r="R16" s="79"/>
      <c r="S16" s="80"/>
      <c r="T16" s="79"/>
      <c r="U16" s="79"/>
      <c r="V16" s="79"/>
      <c r="W16" s="79"/>
      <c r="X16" s="79"/>
      <c r="Y16" s="79"/>
      <c r="Z16" s="79"/>
      <c r="AA16" s="79"/>
    </row>
    <row r="17" spans="1:27">
      <c r="A17" s="128" t="s">
        <v>467</v>
      </c>
      <c r="B17" s="84" t="str">
        <f t="shared" si="0"/>
        <v>C10Cl4</v>
      </c>
      <c r="C17" s="84" t="str">
        <f t="shared" si="9"/>
        <v>C10H18Cl4</v>
      </c>
      <c r="D17" s="105">
        <f t="shared" si="7"/>
        <v>280.01331120726002</v>
      </c>
      <c r="E17" s="105">
        <f t="shared" si="3"/>
        <v>279.00603475519</v>
      </c>
      <c r="F17" s="106">
        <f t="shared" si="4"/>
        <v>339.02716412259002</v>
      </c>
      <c r="G17" s="84">
        <f t="shared" si="8"/>
        <v>18</v>
      </c>
      <c r="H17" s="84"/>
      <c r="I17" s="84">
        <v>10</v>
      </c>
      <c r="J17" s="84"/>
      <c r="K17" s="84"/>
      <c r="L17" s="84">
        <v>3</v>
      </c>
      <c r="M17" s="84">
        <v>1</v>
      </c>
      <c r="N17" s="84"/>
      <c r="O17" s="84"/>
      <c r="P17" s="84"/>
      <c r="Q17" s="84"/>
      <c r="S17" s="77">
        <v>8.5</v>
      </c>
    </row>
    <row r="18" spans="1:27">
      <c r="A18" s="129"/>
      <c r="B18" s="84" t="str">
        <f t="shared" si="0"/>
        <v>C10Cl5</v>
      </c>
      <c r="C18" s="84" t="str">
        <f t="shared" si="9"/>
        <v>C10H17Cl5</v>
      </c>
      <c r="D18" s="105">
        <f t="shared" si="7"/>
        <v>313.97433885518996</v>
      </c>
      <c r="E18" s="105">
        <f t="shared" si="3"/>
        <v>312.96706240311994</v>
      </c>
      <c r="F18" s="106">
        <f t="shared" si="4"/>
        <v>372.98819177051996</v>
      </c>
      <c r="G18" s="84">
        <f t="shared" si="8"/>
        <v>17</v>
      </c>
      <c r="H18" s="84"/>
      <c r="I18" s="84">
        <v>10</v>
      </c>
      <c r="J18" s="84"/>
      <c r="K18" s="84"/>
      <c r="L18" s="84">
        <v>4</v>
      </c>
      <c r="M18" s="84">
        <v>1</v>
      </c>
      <c r="N18" s="84"/>
      <c r="O18" s="84"/>
      <c r="P18" s="84"/>
      <c r="Q18" s="84"/>
      <c r="S18" s="77">
        <v>9</v>
      </c>
    </row>
    <row r="19" spans="1:27">
      <c r="A19" s="129"/>
      <c r="B19" s="84" t="str">
        <f t="shared" si="0"/>
        <v>C10Cl6</v>
      </c>
      <c r="C19" s="84" t="str">
        <f t="shared" si="9"/>
        <v>C10H16Cl6</v>
      </c>
      <c r="D19" s="105">
        <f t="shared" si="7"/>
        <v>347.93536650311995</v>
      </c>
      <c r="E19" s="105">
        <f t="shared" si="3"/>
        <v>346.92809005104994</v>
      </c>
      <c r="F19" s="106">
        <f t="shared" si="4"/>
        <v>406.94921941844996</v>
      </c>
      <c r="G19" s="84">
        <f t="shared" si="8"/>
        <v>16</v>
      </c>
      <c r="H19" s="84"/>
      <c r="I19" s="84">
        <v>10</v>
      </c>
      <c r="J19" s="84"/>
      <c r="K19" s="84"/>
      <c r="L19" s="84">
        <v>5</v>
      </c>
      <c r="M19" s="84">
        <v>1</v>
      </c>
      <c r="N19" s="84"/>
      <c r="O19" s="84"/>
      <c r="P19" s="84"/>
      <c r="Q19" s="84"/>
      <c r="S19" s="77">
        <v>9.59</v>
      </c>
    </row>
    <row r="20" spans="1:27">
      <c r="A20" s="129"/>
      <c r="B20" s="84" t="str">
        <f t="shared" si="0"/>
        <v>C10Cl7</v>
      </c>
      <c r="C20" s="84" t="str">
        <f t="shared" si="9"/>
        <v>C10H15Cl7</v>
      </c>
      <c r="D20" s="105">
        <f t="shared" si="7"/>
        <v>381.89639415104995</v>
      </c>
      <c r="E20" s="105">
        <f t="shared" si="3"/>
        <v>380.88911769897993</v>
      </c>
      <c r="F20" s="106">
        <f t="shared" si="4"/>
        <v>440.91024706637995</v>
      </c>
      <c r="G20" s="84">
        <f t="shared" si="8"/>
        <v>15</v>
      </c>
      <c r="H20" s="84"/>
      <c r="I20" s="84">
        <v>10</v>
      </c>
      <c r="J20" s="84"/>
      <c r="K20" s="84"/>
      <c r="L20" s="84">
        <v>6</v>
      </c>
      <c r="M20" s="84">
        <v>1</v>
      </c>
      <c r="N20" s="84"/>
      <c r="O20" s="84"/>
      <c r="P20" s="84"/>
      <c r="Q20" s="84"/>
      <c r="S20" s="77">
        <v>10.199999999999999</v>
      </c>
    </row>
    <row r="21" spans="1:27">
      <c r="A21" s="129"/>
      <c r="B21" s="84" t="str">
        <f t="shared" si="0"/>
        <v>C10Cl8</v>
      </c>
      <c r="C21" s="84" t="str">
        <f t="shared" si="9"/>
        <v>C10H14Cl8</v>
      </c>
      <c r="D21" s="105">
        <f t="shared" si="7"/>
        <v>415.85742179897994</v>
      </c>
      <c r="E21" s="106">
        <f t="shared" si="3"/>
        <v>414.85014534690993</v>
      </c>
      <c r="F21" s="105">
        <f t="shared" si="4"/>
        <v>474.87127471430995</v>
      </c>
      <c r="G21" s="84">
        <f t="shared" si="8"/>
        <v>14</v>
      </c>
      <c r="H21" s="84"/>
      <c r="I21" s="84">
        <v>10</v>
      </c>
      <c r="J21" s="84"/>
      <c r="K21" s="84"/>
      <c r="L21" s="84">
        <v>7</v>
      </c>
      <c r="M21" s="84">
        <v>1</v>
      </c>
      <c r="N21" s="84"/>
      <c r="O21" s="84"/>
      <c r="P21" s="84"/>
      <c r="Q21" s="84"/>
      <c r="S21" s="77">
        <v>10.97</v>
      </c>
    </row>
    <row r="22" spans="1:27">
      <c r="A22" s="129"/>
      <c r="B22" s="84" t="str">
        <f t="shared" si="0"/>
        <v>C10Cl9</v>
      </c>
      <c r="C22" s="84" t="str">
        <f t="shared" si="9"/>
        <v>C10H13Cl9</v>
      </c>
      <c r="D22" s="105">
        <f t="shared" si="7"/>
        <v>449.81844944690994</v>
      </c>
      <c r="E22" s="105">
        <f t="shared" si="3"/>
        <v>448.81117299483992</v>
      </c>
      <c r="F22" s="105">
        <f t="shared" si="4"/>
        <v>508.83230236223994</v>
      </c>
      <c r="G22" s="84">
        <f t="shared" si="8"/>
        <v>13</v>
      </c>
      <c r="H22" s="84"/>
      <c r="I22" s="84">
        <v>10</v>
      </c>
      <c r="J22" s="84"/>
      <c r="K22" s="84"/>
      <c r="L22" s="84">
        <v>8</v>
      </c>
      <c r="M22" s="84">
        <v>1</v>
      </c>
      <c r="N22" s="84"/>
      <c r="O22" s="84"/>
      <c r="P22" s="84"/>
      <c r="Q22" s="84"/>
    </row>
    <row r="23" spans="1:27">
      <c r="A23" s="129"/>
      <c r="B23" s="89" t="str">
        <f>"C"&amp;I23&amp;"Cl"&amp;SUM(L23:M23)</f>
        <v>C10Cl10</v>
      </c>
      <c r="C23" s="89" t="str">
        <f t="shared" si="9"/>
        <v>C10H12Cl10</v>
      </c>
      <c r="D23" s="107">
        <f t="shared" si="7"/>
        <v>483.77947709483993</v>
      </c>
      <c r="E23" s="107">
        <f t="shared" si="3"/>
        <v>482.77220064276992</v>
      </c>
      <c r="F23" s="107">
        <f t="shared" si="4"/>
        <v>542.79333001016994</v>
      </c>
      <c r="G23" s="89">
        <f t="shared" si="8"/>
        <v>12</v>
      </c>
      <c r="H23" s="89"/>
      <c r="I23" s="89">
        <v>10</v>
      </c>
      <c r="J23" s="89"/>
      <c r="K23" s="89"/>
      <c r="L23" s="89">
        <v>9</v>
      </c>
      <c r="M23" s="89">
        <v>1</v>
      </c>
      <c r="N23" s="89"/>
      <c r="O23" s="89"/>
      <c r="P23" s="89"/>
      <c r="Q23" s="89"/>
      <c r="R23" s="79"/>
      <c r="S23" s="80"/>
      <c r="T23" s="79"/>
      <c r="U23" s="79"/>
      <c r="V23" s="79"/>
      <c r="W23" s="79"/>
      <c r="X23" s="79"/>
      <c r="Y23" s="79"/>
      <c r="Z23" s="79"/>
      <c r="AA23" s="79"/>
    </row>
    <row r="24" spans="1:27">
      <c r="A24" s="129"/>
      <c r="B24" s="84" t="str">
        <f t="shared" si="0"/>
        <v>C11Cl4</v>
      </c>
      <c r="C24" s="84" t="str">
        <f t="shared" si="9"/>
        <v>C11H20Cl4</v>
      </c>
      <c r="D24" s="105">
        <f t="shared" si="7"/>
        <v>294.02896127139996</v>
      </c>
      <c r="E24" s="105">
        <f t="shared" si="3"/>
        <v>293.02168481932995</v>
      </c>
      <c r="F24" s="106">
        <f t="shared" si="4"/>
        <v>353.04281418672997</v>
      </c>
      <c r="G24" s="84">
        <f t="shared" si="8"/>
        <v>20</v>
      </c>
      <c r="H24" s="84"/>
      <c r="I24" s="84">
        <v>11</v>
      </c>
      <c r="J24" s="84"/>
      <c r="K24" s="84"/>
      <c r="L24" s="84">
        <v>3</v>
      </c>
      <c r="M24" s="84">
        <v>1</v>
      </c>
      <c r="N24" s="84"/>
      <c r="O24" s="84"/>
      <c r="P24" s="84"/>
      <c r="Q24" s="84"/>
      <c r="S24" s="77">
        <v>9.33</v>
      </c>
    </row>
    <row r="25" spans="1:27">
      <c r="A25" s="129"/>
      <c r="B25" s="84" t="str">
        <f t="shared" si="0"/>
        <v>C11Cl5</v>
      </c>
      <c r="C25" s="84" t="str">
        <f t="shared" si="9"/>
        <v>C11H19Cl5</v>
      </c>
      <c r="D25" s="105">
        <f t="shared" si="7"/>
        <v>327.98998891932996</v>
      </c>
      <c r="E25" s="105">
        <f t="shared" si="3"/>
        <v>326.98271246725994</v>
      </c>
      <c r="F25" s="106">
        <f t="shared" si="4"/>
        <v>387.00384183465997</v>
      </c>
      <c r="G25" s="84">
        <f t="shared" si="8"/>
        <v>19</v>
      </c>
      <c r="H25" s="84"/>
      <c r="I25" s="84">
        <v>11</v>
      </c>
      <c r="J25" s="84"/>
      <c r="K25" s="84"/>
      <c r="L25" s="84">
        <v>4</v>
      </c>
      <c r="M25" s="84">
        <v>1</v>
      </c>
      <c r="N25" s="84"/>
      <c r="O25" s="84"/>
      <c r="P25" s="84"/>
      <c r="Q25" s="84"/>
      <c r="S25" s="77">
        <v>9.91</v>
      </c>
    </row>
    <row r="26" spans="1:27">
      <c r="A26" s="129"/>
      <c r="B26" s="84" t="str">
        <f t="shared" si="0"/>
        <v>C11Cl6</v>
      </c>
      <c r="C26" s="84" t="str">
        <f t="shared" si="9"/>
        <v>C11H18Cl6</v>
      </c>
      <c r="D26" s="105">
        <f t="shared" si="7"/>
        <v>361.95101656725996</v>
      </c>
      <c r="E26" s="105">
        <f t="shared" si="3"/>
        <v>360.94374011518994</v>
      </c>
      <c r="F26" s="106">
        <f t="shared" si="4"/>
        <v>420.96486948258996</v>
      </c>
      <c r="G26" s="84">
        <f t="shared" si="8"/>
        <v>18</v>
      </c>
      <c r="H26" s="84"/>
      <c r="I26" s="84">
        <v>11</v>
      </c>
      <c r="J26" s="84"/>
      <c r="K26" s="84"/>
      <c r="L26" s="84">
        <v>5</v>
      </c>
      <c r="M26" s="84">
        <v>1</v>
      </c>
      <c r="N26" s="84"/>
      <c r="O26" s="84"/>
      <c r="P26" s="84"/>
      <c r="Q26" s="84"/>
      <c r="S26" s="77">
        <v>10.5</v>
      </c>
    </row>
    <row r="27" spans="1:27">
      <c r="A27" s="129"/>
      <c r="B27" s="84" t="str">
        <f t="shared" si="0"/>
        <v>C11Cl7</v>
      </c>
      <c r="C27" s="84" t="str">
        <f t="shared" si="9"/>
        <v>C11H17Cl7</v>
      </c>
      <c r="D27" s="105">
        <f t="shared" si="7"/>
        <v>395.91204421518995</v>
      </c>
      <c r="E27" s="105">
        <f t="shared" si="3"/>
        <v>394.90476776311993</v>
      </c>
      <c r="F27" s="106">
        <f t="shared" si="4"/>
        <v>454.92589713051996</v>
      </c>
      <c r="G27" s="84">
        <f t="shared" si="8"/>
        <v>17</v>
      </c>
      <c r="H27" s="84"/>
      <c r="I27" s="84">
        <v>11</v>
      </c>
      <c r="J27" s="84"/>
      <c r="K27" s="84"/>
      <c r="L27" s="84">
        <v>6</v>
      </c>
      <c r="M27" s="84">
        <v>1</v>
      </c>
      <c r="N27" s="84"/>
      <c r="O27" s="84"/>
      <c r="P27" s="84"/>
      <c r="Q27" s="84"/>
      <c r="S27" s="77">
        <v>11.1</v>
      </c>
    </row>
    <row r="28" spans="1:27">
      <c r="A28" s="129"/>
      <c r="B28" s="84" t="str">
        <f t="shared" si="0"/>
        <v>C11Cl8</v>
      </c>
      <c r="C28" s="84" t="str">
        <f t="shared" si="9"/>
        <v>C11H16Cl8</v>
      </c>
      <c r="D28" s="105">
        <f t="shared" si="7"/>
        <v>429.87307186311995</v>
      </c>
      <c r="E28" s="106">
        <f t="shared" si="3"/>
        <v>428.86579541104993</v>
      </c>
      <c r="F28" s="105">
        <f t="shared" si="4"/>
        <v>488.88692477844995</v>
      </c>
      <c r="G28" s="84">
        <f t="shared" si="8"/>
        <v>16</v>
      </c>
      <c r="H28" s="84"/>
      <c r="I28" s="84">
        <v>11</v>
      </c>
      <c r="J28" s="84"/>
      <c r="K28" s="84"/>
      <c r="L28" s="84">
        <v>7</v>
      </c>
      <c r="M28" s="84">
        <v>1</v>
      </c>
      <c r="N28" s="84"/>
      <c r="O28" s="84"/>
      <c r="P28" s="84"/>
      <c r="Q28" s="84"/>
      <c r="S28" s="77">
        <v>11.7</v>
      </c>
    </row>
    <row r="29" spans="1:27">
      <c r="A29" s="129"/>
      <c r="B29" s="84" t="str">
        <f t="shared" si="0"/>
        <v>C11Cl9</v>
      </c>
      <c r="C29" s="84" t="str">
        <f t="shared" si="9"/>
        <v>C11H15Cl9</v>
      </c>
      <c r="D29" s="105">
        <f t="shared" si="7"/>
        <v>463.83409951104994</v>
      </c>
      <c r="E29" s="106">
        <f t="shared" si="3"/>
        <v>462.82682305897993</v>
      </c>
      <c r="F29" s="105">
        <f t="shared" si="4"/>
        <v>522.84795242637995</v>
      </c>
      <c r="G29" s="84">
        <f t="shared" si="8"/>
        <v>15</v>
      </c>
      <c r="H29" s="84"/>
      <c r="I29" s="84">
        <v>11</v>
      </c>
      <c r="J29" s="84"/>
      <c r="K29" s="84"/>
      <c r="L29" s="84">
        <v>8</v>
      </c>
      <c r="M29" s="84">
        <v>1</v>
      </c>
      <c r="N29" s="84"/>
      <c r="O29" s="84"/>
      <c r="P29" s="84"/>
      <c r="Q29" s="84"/>
      <c r="S29" s="77">
        <v>12.3</v>
      </c>
    </row>
    <row r="30" spans="1:27">
      <c r="A30" s="129"/>
      <c r="B30" s="84" t="str">
        <f t="shared" si="0"/>
        <v>C11Cl10</v>
      </c>
      <c r="C30" s="84" t="str">
        <f t="shared" si="9"/>
        <v>C11H14Cl10</v>
      </c>
      <c r="D30" s="105">
        <f t="shared" si="7"/>
        <v>497.79512715897994</v>
      </c>
      <c r="E30" s="106">
        <f t="shared" si="3"/>
        <v>496.78785070690992</v>
      </c>
      <c r="F30" s="105">
        <f t="shared" si="4"/>
        <v>556.80898007430994</v>
      </c>
      <c r="G30" s="84">
        <f t="shared" si="8"/>
        <v>14</v>
      </c>
      <c r="H30" s="84"/>
      <c r="I30" s="84">
        <v>11</v>
      </c>
      <c r="J30" s="84"/>
      <c r="K30" s="84"/>
      <c r="L30" s="84">
        <v>9</v>
      </c>
      <c r="M30" s="84">
        <v>1</v>
      </c>
      <c r="N30" s="84"/>
      <c r="O30" s="84"/>
      <c r="P30" s="84"/>
      <c r="Q30" s="84"/>
      <c r="S30" s="77">
        <v>12.9</v>
      </c>
    </row>
    <row r="31" spans="1:27">
      <c r="A31" s="129"/>
      <c r="B31" s="89" t="str">
        <f t="shared" si="0"/>
        <v>C11Cl11</v>
      </c>
      <c r="C31" s="89" t="str">
        <f t="shared" si="9"/>
        <v>C11H13Cl11</v>
      </c>
      <c r="D31" s="107">
        <f t="shared" si="7"/>
        <v>531.75615480690999</v>
      </c>
      <c r="E31" s="107">
        <f t="shared" si="3"/>
        <v>530.74887835484003</v>
      </c>
      <c r="F31" s="107">
        <f t="shared" si="4"/>
        <v>590.77000772223994</v>
      </c>
      <c r="G31" s="89">
        <f t="shared" si="8"/>
        <v>13</v>
      </c>
      <c r="H31" s="89"/>
      <c r="I31" s="89">
        <v>11</v>
      </c>
      <c r="J31" s="89"/>
      <c r="K31" s="89"/>
      <c r="L31" s="89">
        <v>10</v>
      </c>
      <c r="M31" s="89">
        <v>1</v>
      </c>
      <c r="N31" s="89"/>
      <c r="O31" s="89"/>
      <c r="P31" s="89"/>
      <c r="Q31" s="89"/>
      <c r="R31" s="79"/>
      <c r="S31" s="80"/>
      <c r="T31" s="79"/>
      <c r="U31" s="79"/>
      <c r="V31" s="79"/>
      <c r="W31" s="79"/>
      <c r="X31" s="79"/>
      <c r="Y31" s="79"/>
      <c r="Z31" s="79"/>
      <c r="AA31" s="79"/>
    </row>
    <row r="32" spans="1:27">
      <c r="A32" s="129"/>
      <c r="B32" s="84" t="str">
        <f t="shared" si="0"/>
        <v>C12Cl4</v>
      </c>
      <c r="C32" s="84" t="str">
        <f t="shared" si="9"/>
        <v>C12H22Cl4</v>
      </c>
      <c r="D32" s="105">
        <f t="shared" si="7"/>
        <v>308.04461133553997</v>
      </c>
      <c r="E32" s="105">
        <f t="shared" si="3"/>
        <v>307.03733488346995</v>
      </c>
      <c r="F32" s="106">
        <f t="shared" si="4"/>
        <v>367.05846425086997</v>
      </c>
      <c r="G32" s="84">
        <f t="shared" si="8"/>
        <v>22</v>
      </c>
      <c r="H32" s="84"/>
      <c r="I32" s="84">
        <v>12</v>
      </c>
      <c r="J32" s="84"/>
      <c r="K32" s="84"/>
      <c r="L32" s="84">
        <v>3</v>
      </c>
      <c r="M32" s="84">
        <v>1</v>
      </c>
      <c r="N32" s="84"/>
      <c r="O32" s="84"/>
      <c r="P32" s="84"/>
      <c r="Q32" s="84"/>
      <c r="S32" s="77">
        <v>10.4</v>
      </c>
    </row>
    <row r="33" spans="1:27" ht="12" customHeight="1">
      <c r="A33" s="129"/>
      <c r="B33" s="84" t="str">
        <f t="shared" si="0"/>
        <v>C12Cl5</v>
      </c>
      <c r="C33" s="84" t="str">
        <f t="shared" si="9"/>
        <v>C12H21Cl5</v>
      </c>
      <c r="D33" s="105">
        <f t="shared" si="7"/>
        <v>342.00563898346996</v>
      </c>
      <c r="E33" s="105">
        <f t="shared" si="3"/>
        <v>340.99836253139995</v>
      </c>
      <c r="F33" s="106">
        <f t="shared" si="4"/>
        <v>401.01949189879997</v>
      </c>
      <c r="G33" s="84">
        <f t="shared" si="8"/>
        <v>21</v>
      </c>
      <c r="H33" s="84"/>
      <c r="I33" s="84">
        <v>12</v>
      </c>
      <c r="J33" s="84"/>
      <c r="K33" s="84"/>
      <c r="L33" s="84">
        <v>4</v>
      </c>
      <c r="M33" s="84">
        <v>1</v>
      </c>
      <c r="N33" s="84"/>
      <c r="O33" s="84"/>
      <c r="P33" s="84"/>
      <c r="Q33" s="84"/>
      <c r="S33" s="77">
        <v>10.7</v>
      </c>
    </row>
    <row r="34" spans="1:27">
      <c r="A34" s="129"/>
      <c r="B34" s="84" t="str">
        <f t="shared" si="0"/>
        <v>C12Cl6</v>
      </c>
      <c r="C34" s="84" t="str">
        <f t="shared" si="9"/>
        <v>C12H20Cl6</v>
      </c>
      <c r="D34" s="105">
        <f t="shared" si="7"/>
        <v>375.96666663139996</v>
      </c>
      <c r="E34" s="105">
        <f t="shared" si="3"/>
        <v>374.95939017932994</v>
      </c>
      <c r="F34" s="106">
        <f t="shared" si="4"/>
        <v>434.98051954672997</v>
      </c>
      <c r="G34" s="84">
        <f t="shared" si="8"/>
        <v>20</v>
      </c>
      <c r="H34" s="84"/>
      <c r="I34" s="84">
        <v>12</v>
      </c>
      <c r="J34" s="84"/>
      <c r="K34" s="84"/>
      <c r="L34" s="84">
        <v>5</v>
      </c>
      <c r="M34" s="84">
        <v>1</v>
      </c>
      <c r="N34" s="84"/>
      <c r="O34" s="84"/>
      <c r="P34" s="84"/>
      <c r="Q34" s="84"/>
      <c r="S34" s="77">
        <v>11.3</v>
      </c>
    </row>
    <row r="35" spans="1:27">
      <c r="A35" s="129"/>
      <c r="B35" s="84" t="str">
        <f t="shared" si="0"/>
        <v>C12Cl7</v>
      </c>
      <c r="C35" s="84" t="str">
        <f t="shared" si="9"/>
        <v>C12H19Cl7</v>
      </c>
      <c r="D35" s="105">
        <f t="shared" si="7"/>
        <v>409.92769427932996</v>
      </c>
      <c r="E35" s="105">
        <f t="shared" si="3"/>
        <v>408.92041782725994</v>
      </c>
      <c r="F35" s="106">
        <f t="shared" si="4"/>
        <v>468.94154719465996</v>
      </c>
      <c r="G35" s="84">
        <f t="shared" si="8"/>
        <v>19</v>
      </c>
      <c r="H35" s="84"/>
      <c r="I35" s="84">
        <v>12</v>
      </c>
      <c r="J35" s="84"/>
      <c r="K35" s="84"/>
      <c r="L35" s="84">
        <v>6</v>
      </c>
      <c r="M35" s="84">
        <v>1</v>
      </c>
      <c r="N35" s="84"/>
      <c r="O35" s="84"/>
      <c r="P35" s="84"/>
      <c r="Q35" s="84"/>
      <c r="S35" s="77">
        <v>11.8</v>
      </c>
    </row>
    <row r="36" spans="1:27">
      <c r="A36" s="129"/>
      <c r="B36" s="84" t="str">
        <f t="shared" si="0"/>
        <v>C12Cl8</v>
      </c>
      <c r="C36" s="84" t="str">
        <f t="shared" si="9"/>
        <v>C12H18Cl8</v>
      </c>
      <c r="D36" s="105">
        <f t="shared" si="7"/>
        <v>443.88872192725995</v>
      </c>
      <c r="E36" s="105">
        <f t="shared" si="3"/>
        <v>442.88144547518993</v>
      </c>
      <c r="F36" s="106">
        <f t="shared" si="4"/>
        <v>502.90257484258996</v>
      </c>
      <c r="G36" s="84">
        <f t="shared" si="8"/>
        <v>18</v>
      </c>
      <c r="H36" s="84"/>
      <c r="I36" s="84">
        <v>12</v>
      </c>
      <c r="J36" s="84"/>
      <c r="K36" s="84"/>
      <c r="L36" s="84">
        <v>7</v>
      </c>
      <c r="M36" s="84">
        <v>1</v>
      </c>
      <c r="N36" s="84"/>
      <c r="O36" s="84"/>
      <c r="P36" s="84"/>
      <c r="Q36" s="84"/>
      <c r="S36" s="77">
        <v>12.4</v>
      </c>
    </row>
    <row r="37" spans="1:27">
      <c r="A37" s="129"/>
      <c r="B37" s="84" t="str">
        <f t="shared" si="0"/>
        <v>C12Cl9</v>
      </c>
      <c r="C37" s="84" t="str">
        <f t="shared" si="9"/>
        <v>C12H17Cl9</v>
      </c>
      <c r="D37" s="105">
        <f t="shared" si="7"/>
        <v>477.84974957518995</v>
      </c>
      <c r="E37" s="106">
        <f t="shared" si="3"/>
        <v>476.84247312311993</v>
      </c>
      <c r="F37" s="105">
        <f t="shared" si="4"/>
        <v>536.86360249051995</v>
      </c>
      <c r="G37" s="84">
        <f t="shared" si="8"/>
        <v>17</v>
      </c>
      <c r="H37" s="84"/>
      <c r="I37" s="84">
        <v>12</v>
      </c>
      <c r="J37" s="84"/>
      <c r="K37" s="84"/>
      <c r="L37" s="84">
        <v>8</v>
      </c>
      <c r="M37" s="84">
        <v>1</v>
      </c>
      <c r="N37" s="84"/>
      <c r="O37" s="84"/>
      <c r="P37" s="84"/>
      <c r="Q37" s="84"/>
      <c r="S37" s="77">
        <v>12.9</v>
      </c>
    </row>
    <row r="38" spans="1:27">
      <c r="A38" s="129"/>
      <c r="B38" s="84" t="str">
        <f t="shared" si="0"/>
        <v>C12Cl10</v>
      </c>
      <c r="C38" s="84" t="str">
        <f t="shared" si="9"/>
        <v>C12H16Cl10</v>
      </c>
      <c r="D38" s="105">
        <f t="shared" si="7"/>
        <v>511.81077722311994</v>
      </c>
      <c r="E38" s="106">
        <f t="shared" si="3"/>
        <v>510.80350077104993</v>
      </c>
      <c r="F38" s="105">
        <f t="shared" si="4"/>
        <v>570.82463013844995</v>
      </c>
      <c r="G38" s="84">
        <f t="shared" si="8"/>
        <v>16</v>
      </c>
      <c r="H38" s="84"/>
      <c r="I38" s="84">
        <v>12</v>
      </c>
      <c r="J38" s="84"/>
      <c r="K38" s="84"/>
      <c r="L38" s="84">
        <v>9</v>
      </c>
      <c r="M38" s="84">
        <v>1</v>
      </c>
      <c r="N38" s="84"/>
      <c r="O38" s="84"/>
      <c r="P38" s="84"/>
      <c r="Q38" s="84"/>
      <c r="S38" s="77">
        <v>13.4</v>
      </c>
    </row>
    <row r="39" spans="1:27">
      <c r="A39" s="129"/>
      <c r="B39" s="84" t="str">
        <f t="shared" si="0"/>
        <v>C12Cl11</v>
      </c>
      <c r="C39" s="84" t="str">
        <f t="shared" si="9"/>
        <v>C12H15Cl11</v>
      </c>
      <c r="D39" s="105">
        <f t="shared" si="7"/>
        <v>545.77180487104999</v>
      </c>
      <c r="E39" s="106">
        <f t="shared" si="3"/>
        <v>544.76452841898003</v>
      </c>
      <c r="F39" s="105">
        <f t="shared" si="4"/>
        <v>604.78565778637994</v>
      </c>
      <c r="G39" s="84">
        <f t="shared" si="8"/>
        <v>15</v>
      </c>
      <c r="H39" s="84"/>
      <c r="I39" s="84">
        <v>12</v>
      </c>
      <c r="J39" s="84"/>
      <c r="K39" s="84"/>
      <c r="L39" s="84">
        <v>10</v>
      </c>
      <c r="M39" s="84">
        <v>1</v>
      </c>
      <c r="N39" s="84"/>
      <c r="O39" s="84"/>
      <c r="P39" s="84"/>
      <c r="Q39" s="84"/>
      <c r="S39" s="77">
        <v>13.8</v>
      </c>
    </row>
    <row r="40" spans="1:27">
      <c r="A40" s="129"/>
      <c r="B40" s="89" t="str">
        <f t="shared" si="0"/>
        <v>C12Cl12</v>
      </c>
      <c r="C40" s="89" t="str">
        <f t="shared" si="9"/>
        <v>C12H14Cl12</v>
      </c>
      <c r="D40" s="107">
        <f t="shared" si="7"/>
        <v>579.73283251897999</v>
      </c>
      <c r="E40" s="107">
        <f t="shared" si="3"/>
        <v>578.72555606691003</v>
      </c>
      <c r="F40" s="107">
        <f t="shared" si="4"/>
        <v>638.74668543430994</v>
      </c>
      <c r="G40" s="89">
        <f t="shared" si="8"/>
        <v>14</v>
      </c>
      <c r="H40" s="89"/>
      <c r="I40" s="89">
        <v>12</v>
      </c>
      <c r="J40" s="89"/>
      <c r="K40" s="89"/>
      <c r="L40" s="89">
        <v>11</v>
      </c>
      <c r="M40" s="89">
        <v>1</v>
      </c>
      <c r="N40" s="89"/>
      <c r="O40" s="89"/>
      <c r="P40" s="89"/>
      <c r="Q40" s="89"/>
      <c r="R40" s="79"/>
      <c r="S40" s="80"/>
      <c r="T40" s="79"/>
      <c r="U40" s="79"/>
      <c r="V40" s="79"/>
      <c r="W40" s="79"/>
      <c r="X40" s="79"/>
      <c r="Y40" s="79"/>
      <c r="Z40" s="79"/>
      <c r="AA40" s="79"/>
    </row>
    <row r="41" spans="1:27">
      <c r="A41" s="129"/>
      <c r="B41" s="84" t="str">
        <f t="shared" si="0"/>
        <v>C13Cl4</v>
      </c>
      <c r="C41" s="84" t="str">
        <f t="shared" si="9"/>
        <v>C13H24Cl4</v>
      </c>
      <c r="D41" s="105">
        <f t="shared" si="7"/>
        <v>322.06026139967997</v>
      </c>
      <c r="E41" s="105">
        <f t="shared" si="3"/>
        <v>321.05298494760996</v>
      </c>
      <c r="F41" s="106">
        <f t="shared" si="4"/>
        <v>381.07411431500998</v>
      </c>
      <c r="G41" s="84">
        <f t="shared" si="8"/>
        <v>24</v>
      </c>
      <c r="H41" s="84"/>
      <c r="I41" s="84">
        <v>13</v>
      </c>
      <c r="J41" s="84"/>
      <c r="K41" s="84"/>
      <c r="L41" s="84">
        <v>3</v>
      </c>
      <c r="M41" s="84">
        <v>1</v>
      </c>
      <c r="N41" s="84"/>
      <c r="O41" s="84"/>
      <c r="P41" s="84"/>
      <c r="Q41" s="84"/>
      <c r="S41" s="77">
        <v>11.1</v>
      </c>
    </row>
    <row r="42" spans="1:27">
      <c r="A42" s="129"/>
      <c r="B42" s="84" t="str">
        <f t="shared" si="0"/>
        <v>C13Cl5</v>
      </c>
      <c r="C42" s="84" t="str">
        <f t="shared" si="9"/>
        <v>C13H23Cl5</v>
      </c>
      <c r="D42" s="105">
        <f t="shared" si="7"/>
        <v>356.02128904760997</v>
      </c>
      <c r="E42" s="105">
        <f t="shared" si="3"/>
        <v>355.01401259553995</v>
      </c>
      <c r="F42" s="106">
        <f t="shared" si="4"/>
        <v>415.03514196293997</v>
      </c>
      <c r="G42" s="84">
        <f t="shared" si="8"/>
        <v>23</v>
      </c>
      <c r="H42" s="84"/>
      <c r="I42" s="84">
        <v>13</v>
      </c>
      <c r="J42" s="84"/>
      <c r="K42" s="84"/>
      <c r="L42" s="84">
        <v>4</v>
      </c>
      <c r="M42" s="84">
        <v>1</v>
      </c>
      <c r="N42" s="84"/>
      <c r="O42" s="84"/>
      <c r="P42" s="84"/>
      <c r="Q42" s="84"/>
      <c r="S42" s="77">
        <v>11.6</v>
      </c>
    </row>
    <row r="43" spans="1:27">
      <c r="A43" s="129"/>
      <c r="B43" s="84" t="str">
        <f t="shared" si="0"/>
        <v>C13Cl6</v>
      </c>
      <c r="C43" s="84" t="str">
        <f t="shared" si="9"/>
        <v>C13H22Cl6</v>
      </c>
      <c r="D43" s="105">
        <f t="shared" si="7"/>
        <v>389.98231669553996</v>
      </c>
      <c r="E43" s="105">
        <f t="shared" si="3"/>
        <v>388.97504024346995</v>
      </c>
      <c r="F43" s="106">
        <f t="shared" si="4"/>
        <v>448.99616961086997</v>
      </c>
      <c r="G43" s="84">
        <f t="shared" si="8"/>
        <v>22</v>
      </c>
      <c r="H43" s="84"/>
      <c r="I43" s="84">
        <v>13</v>
      </c>
      <c r="J43" s="84"/>
      <c r="K43" s="84"/>
      <c r="L43" s="84">
        <v>5</v>
      </c>
      <c r="M43" s="84">
        <v>1</v>
      </c>
      <c r="N43" s="84"/>
      <c r="O43" s="84"/>
      <c r="P43" s="84"/>
      <c r="Q43" s="84"/>
      <c r="S43" s="77">
        <v>12.01</v>
      </c>
    </row>
    <row r="44" spans="1:27">
      <c r="A44" s="129"/>
      <c r="B44" s="84" t="str">
        <f t="shared" si="0"/>
        <v>C13Cl7</v>
      </c>
      <c r="C44" s="84" t="str">
        <f t="shared" si="9"/>
        <v>C13H21Cl7</v>
      </c>
      <c r="D44" s="105">
        <f t="shared" si="7"/>
        <v>423.94334434346996</v>
      </c>
      <c r="E44" s="105">
        <f t="shared" si="3"/>
        <v>422.93606789139994</v>
      </c>
      <c r="F44" s="106">
        <f t="shared" si="4"/>
        <v>482.95719725879997</v>
      </c>
      <c r="G44" s="84">
        <f t="shared" si="8"/>
        <v>21</v>
      </c>
      <c r="H44" s="84"/>
      <c r="I44" s="84">
        <v>13</v>
      </c>
      <c r="J44" s="84"/>
      <c r="K44" s="84"/>
      <c r="L44" s="84">
        <v>6</v>
      </c>
      <c r="M44" s="84">
        <v>1</v>
      </c>
      <c r="N44" s="84"/>
      <c r="O44" s="84"/>
      <c r="P44" s="84"/>
      <c r="Q44" s="84"/>
      <c r="S44" s="77">
        <v>12.5</v>
      </c>
    </row>
    <row r="45" spans="1:27">
      <c r="A45" s="129"/>
      <c r="B45" s="84" t="str">
        <f t="shared" si="0"/>
        <v>C13Cl8</v>
      </c>
      <c r="C45" s="84" t="str">
        <f t="shared" si="9"/>
        <v>C13H20Cl8</v>
      </c>
      <c r="D45" s="105">
        <f t="shared" si="7"/>
        <v>457.90437199139996</v>
      </c>
      <c r="E45" s="105">
        <f t="shared" si="3"/>
        <v>456.89709553932994</v>
      </c>
      <c r="F45" s="106">
        <f t="shared" si="4"/>
        <v>516.91822490672996</v>
      </c>
      <c r="G45" s="84">
        <f t="shared" si="8"/>
        <v>20</v>
      </c>
      <c r="H45" s="84"/>
      <c r="I45" s="84">
        <v>13</v>
      </c>
      <c r="J45" s="84"/>
      <c r="K45" s="84"/>
      <c r="L45" s="84">
        <v>7</v>
      </c>
      <c r="M45" s="84">
        <v>1</v>
      </c>
      <c r="N45" s="84"/>
      <c r="O45" s="84"/>
      <c r="P45" s="84"/>
      <c r="Q45" s="84"/>
      <c r="S45" s="77">
        <v>13</v>
      </c>
    </row>
    <row r="46" spans="1:27">
      <c r="A46" s="129"/>
      <c r="B46" s="84" t="str">
        <f t="shared" si="0"/>
        <v>C13Cl9</v>
      </c>
      <c r="C46" s="84" t="str">
        <f t="shared" si="9"/>
        <v>C13H19Cl9</v>
      </c>
      <c r="D46" s="105">
        <f t="shared" si="7"/>
        <v>491.86539963932995</v>
      </c>
      <c r="E46" s="105">
        <f t="shared" si="3"/>
        <v>490.85812318725993</v>
      </c>
      <c r="F46" s="106">
        <f t="shared" si="4"/>
        <v>550.87925255465996</v>
      </c>
      <c r="G46" s="84">
        <f t="shared" si="8"/>
        <v>19</v>
      </c>
      <c r="H46" s="84"/>
      <c r="I46" s="84">
        <v>13</v>
      </c>
      <c r="J46" s="84"/>
      <c r="K46" s="84"/>
      <c r="L46" s="84">
        <v>8</v>
      </c>
      <c r="M46" s="84">
        <v>1</v>
      </c>
      <c r="N46" s="84"/>
      <c r="O46" s="84"/>
      <c r="P46" s="84"/>
      <c r="Q46" s="84"/>
      <c r="S46" s="77">
        <v>13.5</v>
      </c>
    </row>
    <row r="47" spans="1:27">
      <c r="A47" s="129"/>
      <c r="B47" s="84" t="str">
        <f t="shared" si="0"/>
        <v>C13Cl10</v>
      </c>
      <c r="C47" s="84" t="str">
        <f t="shared" si="9"/>
        <v>C13H18Cl10</v>
      </c>
      <c r="D47" s="105">
        <f t="shared" si="7"/>
        <v>525.82642728726</v>
      </c>
      <c r="E47" s="106">
        <f t="shared" si="3"/>
        <v>524.81915083519004</v>
      </c>
      <c r="F47" s="105">
        <f t="shared" si="4"/>
        <v>584.84028020258995</v>
      </c>
      <c r="G47" s="84">
        <f t="shared" si="8"/>
        <v>18</v>
      </c>
      <c r="H47" s="84"/>
      <c r="I47" s="84">
        <v>13</v>
      </c>
      <c r="J47" s="84"/>
      <c r="K47" s="84"/>
      <c r="L47" s="84">
        <v>9</v>
      </c>
      <c r="M47" s="84">
        <v>1</v>
      </c>
      <c r="N47" s="84"/>
      <c r="O47" s="84"/>
      <c r="P47" s="84"/>
      <c r="Q47" s="84"/>
      <c r="S47" s="77">
        <v>14.1</v>
      </c>
    </row>
    <row r="48" spans="1:27">
      <c r="A48" s="129"/>
      <c r="B48" s="84" t="str">
        <f t="shared" si="0"/>
        <v>C13Cl11</v>
      </c>
      <c r="C48" s="84" t="str">
        <f t="shared" si="9"/>
        <v>C13H17Cl11</v>
      </c>
      <c r="D48" s="105">
        <f t="shared" si="7"/>
        <v>559.78745493519</v>
      </c>
      <c r="E48" s="106">
        <f t="shared" si="3"/>
        <v>558.78017848312004</v>
      </c>
      <c r="F48" s="105">
        <f t="shared" si="4"/>
        <v>618.80130785051995</v>
      </c>
      <c r="G48" s="84">
        <f t="shared" si="8"/>
        <v>17</v>
      </c>
      <c r="H48" s="84"/>
      <c r="I48" s="84">
        <v>13</v>
      </c>
      <c r="J48" s="84"/>
      <c r="K48" s="84"/>
      <c r="L48" s="84">
        <v>10</v>
      </c>
      <c r="M48" s="84">
        <v>1</v>
      </c>
      <c r="N48" s="84"/>
      <c r="O48" s="84"/>
      <c r="P48" s="84"/>
      <c r="Q48" s="84"/>
      <c r="S48" s="77">
        <v>14.4</v>
      </c>
    </row>
    <row r="49" spans="1:27" ht="12" customHeight="1">
      <c r="A49" s="129"/>
      <c r="B49" s="84" t="str">
        <f t="shared" si="0"/>
        <v>C13Cl12</v>
      </c>
      <c r="C49" s="84" t="str">
        <f t="shared" si="9"/>
        <v>C13H16Cl12</v>
      </c>
      <c r="D49" s="105">
        <f t="shared" si="7"/>
        <v>593.74848258311999</v>
      </c>
      <c r="E49" s="105">
        <f t="shared" si="3"/>
        <v>592.74120613105003</v>
      </c>
      <c r="F49" s="105">
        <f t="shared" si="4"/>
        <v>652.76233549844994</v>
      </c>
      <c r="G49" s="84">
        <f t="shared" si="8"/>
        <v>16</v>
      </c>
      <c r="H49" s="84"/>
      <c r="I49" s="84">
        <v>13</v>
      </c>
      <c r="J49" s="84"/>
      <c r="K49" s="84"/>
      <c r="L49" s="84">
        <v>11</v>
      </c>
      <c r="M49" s="84">
        <v>1</v>
      </c>
      <c r="N49" s="84"/>
      <c r="O49" s="84"/>
      <c r="P49" s="84"/>
      <c r="Q49" s="84"/>
    </row>
    <row r="50" spans="1:27">
      <c r="A50" s="130"/>
      <c r="B50" s="89" t="str">
        <f t="shared" si="0"/>
        <v>C13Cl13</v>
      </c>
      <c r="C50" s="89" t="str">
        <f t="shared" si="9"/>
        <v>C13H15Cl13</v>
      </c>
      <c r="D50" s="107">
        <f t="shared" si="7"/>
        <v>627.70951023104999</v>
      </c>
      <c r="E50" s="107">
        <f t="shared" si="3"/>
        <v>626.70223377898003</v>
      </c>
      <c r="F50" s="107">
        <f t="shared" si="4"/>
        <v>686.72336314637994</v>
      </c>
      <c r="G50" s="89">
        <f t="shared" si="8"/>
        <v>15</v>
      </c>
      <c r="H50" s="89"/>
      <c r="I50" s="89">
        <v>13</v>
      </c>
      <c r="J50" s="89"/>
      <c r="K50" s="89"/>
      <c r="L50" s="89">
        <v>12</v>
      </c>
      <c r="M50" s="89">
        <v>1</v>
      </c>
      <c r="N50" s="89"/>
      <c r="O50" s="89"/>
      <c r="P50" s="89"/>
      <c r="Q50" s="89"/>
      <c r="R50" s="79"/>
      <c r="S50" s="80"/>
      <c r="T50" s="79"/>
      <c r="U50" s="79"/>
      <c r="V50" s="79"/>
      <c r="W50" s="79"/>
      <c r="X50" s="79"/>
      <c r="Y50" s="79"/>
      <c r="Z50" s="79"/>
      <c r="AA50" s="79"/>
    </row>
    <row r="51" spans="1:27">
      <c r="A51" s="125" t="s">
        <v>468</v>
      </c>
      <c r="B51" s="84" t="str">
        <f t="shared" si="0"/>
        <v>C14Cl4</v>
      </c>
      <c r="C51" s="84" t="str">
        <f t="shared" si="9"/>
        <v>C14H26Cl4</v>
      </c>
      <c r="D51" s="105">
        <f t="shared" si="7"/>
        <v>336.07591146381998</v>
      </c>
      <c r="E51" s="105">
        <f t="shared" si="3"/>
        <v>335.06863501174996</v>
      </c>
      <c r="F51" s="106">
        <f t="shared" si="4"/>
        <v>395.08976437914998</v>
      </c>
      <c r="G51" s="84">
        <f t="shared" si="8"/>
        <v>26</v>
      </c>
      <c r="H51" s="84"/>
      <c r="I51" s="84">
        <v>14</v>
      </c>
      <c r="J51" s="84"/>
      <c r="K51" s="84"/>
      <c r="L51" s="84">
        <v>3</v>
      </c>
      <c r="M51" s="84">
        <v>1</v>
      </c>
      <c r="N51" s="84"/>
      <c r="O51" s="84"/>
      <c r="P51" s="84"/>
      <c r="Q51" s="84"/>
      <c r="S51" s="77">
        <v>11.9</v>
      </c>
    </row>
    <row r="52" spans="1:27" ht="12" customHeight="1">
      <c r="A52" s="126"/>
      <c r="B52" s="84" t="str">
        <f t="shared" si="0"/>
        <v>C14Cl5</v>
      </c>
      <c r="C52" s="84" t="str">
        <f t="shared" si="9"/>
        <v>C14H25Cl5</v>
      </c>
      <c r="D52" s="105">
        <f t="shared" si="7"/>
        <v>370.03693911174997</v>
      </c>
      <c r="E52" s="105">
        <f t="shared" si="3"/>
        <v>369.02966265967996</v>
      </c>
      <c r="F52" s="106">
        <f t="shared" si="4"/>
        <v>429.05079202707998</v>
      </c>
      <c r="G52" s="84">
        <f t="shared" si="8"/>
        <v>25</v>
      </c>
      <c r="H52" s="84"/>
      <c r="I52" s="84">
        <v>14</v>
      </c>
      <c r="J52" s="84"/>
      <c r="K52" s="84"/>
      <c r="L52" s="84">
        <v>4</v>
      </c>
      <c r="M52" s="84">
        <v>1</v>
      </c>
      <c r="N52" s="84"/>
      <c r="O52" s="84"/>
      <c r="P52" s="84"/>
      <c r="Q52" s="84"/>
      <c r="S52" s="77">
        <v>12.3</v>
      </c>
    </row>
    <row r="53" spans="1:27">
      <c r="A53" s="126"/>
      <c r="B53" s="84" t="str">
        <f t="shared" si="0"/>
        <v>C14Cl6</v>
      </c>
      <c r="C53" s="84" t="str">
        <f t="shared" si="9"/>
        <v>C14H24Cl6</v>
      </c>
      <c r="D53" s="105">
        <f t="shared" si="7"/>
        <v>403.99796675967997</v>
      </c>
      <c r="E53" s="105">
        <f t="shared" si="3"/>
        <v>402.99069030760995</v>
      </c>
      <c r="F53" s="106">
        <f t="shared" si="4"/>
        <v>463.01181967500997</v>
      </c>
      <c r="G53" s="84">
        <f t="shared" si="8"/>
        <v>24</v>
      </c>
      <c r="H53" s="84"/>
      <c r="I53" s="84">
        <v>14</v>
      </c>
      <c r="J53" s="84"/>
      <c r="K53" s="84"/>
      <c r="L53" s="84">
        <v>5</v>
      </c>
      <c r="M53" s="84">
        <v>1</v>
      </c>
      <c r="N53" s="84"/>
      <c r="O53" s="84"/>
      <c r="P53" s="84"/>
      <c r="Q53" s="84"/>
      <c r="S53" s="77">
        <v>12.7</v>
      </c>
    </row>
    <row r="54" spans="1:27">
      <c r="A54" s="126"/>
      <c r="B54" s="84" t="str">
        <f t="shared" si="0"/>
        <v>C14Cl7</v>
      </c>
      <c r="C54" s="84" t="str">
        <f t="shared" si="9"/>
        <v>C14H23Cl7</v>
      </c>
      <c r="D54" s="105">
        <f t="shared" si="7"/>
        <v>437.95899440760996</v>
      </c>
      <c r="E54" s="105">
        <f t="shared" si="3"/>
        <v>436.95171795553995</v>
      </c>
      <c r="F54" s="106">
        <f t="shared" si="4"/>
        <v>496.97284732293997</v>
      </c>
      <c r="G54" s="84">
        <f t="shared" si="8"/>
        <v>23</v>
      </c>
      <c r="H54" s="84"/>
      <c r="I54" s="84">
        <v>14</v>
      </c>
      <c r="J54" s="84"/>
      <c r="K54" s="84"/>
      <c r="L54" s="84">
        <v>6</v>
      </c>
      <c r="M54" s="84">
        <v>1</v>
      </c>
      <c r="N54" s="84"/>
      <c r="O54" s="84"/>
      <c r="P54" s="84"/>
      <c r="Q54" s="84"/>
      <c r="S54" s="77">
        <v>13.1</v>
      </c>
    </row>
    <row r="55" spans="1:27" ht="12" customHeight="1">
      <c r="A55" s="126"/>
      <c r="B55" s="84" t="str">
        <f t="shared" si="0"/>
        <v>C14Cl8</v>
      </c>
      <c r="C55" s="84" t="str">
        <f t="shared" si="9"/>
        <v>C14H22Cl8</v>
      </c>
      <c r="D55" s="105">
        <f t="shared" si="7"/>
        <v>471.92002205553996</v>
      </c>
      <c r="E55" s="105">
        <f t="shared" si="3"/>
        <v>470.91274560346994</v>
      </c>
      <c r="F55" s="106">
        <f t="shared" si="4"/>
        <v>530.93387497086997</v>
      </c>
      <c r="G55" s="84">
        <f t="shared" si="8"/>
        <v>22</v>
      </c>
      <c r="H55" s="84"/>
      <c r="I55" s="84">
        <v>14</v>
      </c>
      <c r="J55" s="84"/>
      <c r="K55" s="84"/>
      <c r="L55" s="84">
        <v>7</v>
      </c>
      <c r="M55" s="84">
        <v>1</v>
      </c>
      <c r="N55" s="84"/>
      <c r="O55" s="84"/>
      <c r="P55" s="84"/>
      <c r="Q55" s="84"/>
      <c r="S55" s="77">
        <v>13.5</v>
      </c>
    </row>
    <row r="56" spans="1:27">
      <c r="A56" s="126"/>
      <c r="B56" s="84" t="str">
        <f t="shared" si="0"/>
        <v>C14Cl9</v>
      </c>
      <c r="C56" s="84" t="str">
        <f t="shared" si="9"/>
        <v>C14H21Cl9</v>
      </c>
      <c r="D56" s="105">
        <f t="shared" si="7"/>
        <v>505.88104970346996</v>
      </c>
      <c r="E56" s="105">
        <f t="shared" si="3"/>
        <v>504.87377325139994</v>
      </c>
      <c r="F56" s="106">
        <f t="shared" si="4"/>
        <v>564.89490261879996</v>
      </c>
      <c r="G56" s="84">
        <f t="shared" si="8"/>
        <v>21</v>
      </c>
      <c r="H56" s="84"/>
      <c r="I56" s="84">
        <v>14</v>
      </c>
      <c r="J56" s="84"/>
      <c r="K56" s="84"/>
      <c r="L56" s="84">
        <v>8</v>
      </c>
      <c r="M56" s="84">
        <v>1</v>
      </c>
      <c r="N56" s="84"/>
      <c r="O56" s="84"/>
      <c r="P56" s="84"/>
      <c r="Q56" s="84"/>
      <c r="S56" s="77">
        <v>14</v>
      </c>
    </row>
    <row r="57" spans="1:27" ht="12" customHeight="1">
      <c r="A57" s="126"/>
      <c r="B57" s="84" t="str">
        <f t="shared" si="0"/>
        <v>C14Cl10</v>
      </c>
      <c r="C57" s="84" t="str">
        <f t="shared" si="9"/>
        <v>C14H20Cl10</v>
      </c>
      <c r="D57" s="105">
        <f t="shared" si="7"/>
        <v>539.84207735140001</v>
      </c>
      <c r="E57" s="105">
        <f t="shared" si="3"/>
        <v>538.83480089933005</v>
      </c>
      <c r="F57" s="106">
        <f t="shared" si="4"/>
        <v>598.85593026672996</v>
      </c>
      <c r="G57" s="84">
        <f t="shared" si="8"/>
        <v>20</v>
      </c>
      <c r="H57" s="84"/>
      <c r="I57" s="84">
        <v>14</v>
      </c>
      <c r="J57" s="84"/>
      <c r="K57" s="84"/>
      <c r="L57" s="84">
        <v>9</v>
      </c>
      <c r="M57" s="84">
        <v>1</v>
      </c>
      <c r="N57" s="84"/>
      <c r="O57" s="84"/>
      <c r="P57" s="84"/>
      <c r="Q57" s="84"/>
      <c r="S57" s="77">
        <v>14.4</v>
      </c>
    </row>
    <row r="58" spans="1:27">
      <c r="A58" s="126"/>
      <c r="B58" s="84" t="str">
        <f t="shared" si="0"/>
        <v>C14Cl11</v>
      </c>
      <c r="C58" s="84" t="str">
        <f t="shared" si="9"/>
        <v>C14H19Cl11</v>
      </c>
      <c r="D58" s="105">
        <f t="shared" si="7"/>
        <v>573.80310499933</v>
      </c>
      <c r="E58" s="105">
        <f t="shared" si="3"/>
        <v>572.79582854726004</v>
      </c>
      <c r="F58" s="106">
        <f t="shared" si="4"/>
        <v>632.81695791465995</v>
      </c>
      <c r="G58" s="84">
        <f t="shared" si="8"/>
        <v>19</v>
      </c>
      <c r="H58" s="84"/>
      <c r="I58" s="84">
        <v>14</v>
      </c>
      <c r="J58" s="84"/>
      <c r="K58" s="84"/>
      <c r="L58" s="84">
        <v>10</v>
      </c>
      <c r="M58" s="84">
        <v>1</v>
      </c>
      <c r="N58" s="84"/>
      <c r="O58" s="84"/>
      <c r="P58" s="84"/>
      <c r="Q58" s="84"/>
      <c r="S58" s="77">
        <v>15</v>
      </c>
    </row>
    <row r="59" spans="1:27">
      <c r="A59" s="126"/>
      <c r="B59" s="84" t="str">
        <f t="shared" si="0"/>
        <v>C14Cl12</v>
      </c>
      <c r="C59" s="84" t="str">
        <f t="shared" si="9"/>
        <v>C14H18Cl12</v>
      </c>
      <c r="D59" s="105">
        <f t="shared" si="7"/>
        <v>607.76413264726</v>
      </c>
      <c r="E59" s="105">
        <f t="shared" si="3"/>
        <v>606.75685619519004</v>
      </c>
      <c r="F59" s="105">
        <f t="shared" si="4"/>
        <v>666.77798556258995</v>
      </c>
      <c r="G59" s="84">
        <f t="shared" si="8"/>
        <v>18</v>
      </c>
      <c r="H59" s="84"/>
      <c r="I59" s="84">
        <v>14</v>
      </c>
      <c r="J59" s="84"/>
      <c r="K59" s="84"/>
      <c r="L59" s="84">
        <v>11</v>
      </c>
      <c r="M59" s="84">
        <v>1</v>
      </c>
      <c r="N59" s="84"/>
      <c r="O59" s="84"/>
      <c r="P59" s="84"/>
      <c r="Q59" s="84"/>
    </row>
    <row r="60" spans="1:27">
      <c r="A60" s="126"/>
      <c r="B60" s="84" t="str">
        <f t="shared" si="0"/>
        <v>C14Cl13</v>
      </c>
      <c r="C60" s="84" t="str">
        <f t="shared" si="9"/>
        <v>C14H17Cl13</v>
      </c>
      <c r="D60" s="105">
        <f t="shared" si="7"/>
        <v>641.72516029518999</v>
      </c>
      <c r="E60" s="105">
        <f t="shared" si="3"/>
        <v>640.71788384312003</v>
      </c>
      <c r="F60" s="105">
        <f t="shared" si="4"/>
        <v>700.73901321051994</v>
      </c>
      <c r="G60" s="84">
        <f t="shared" si="8"/>
        <v>17</v>
      </c>
      <c r="H60" s="84"/>
      <c r="I60" s="84">
        <v>14</v>
      </c>
      <c r="J60" s="84"/>
      <c r="K60" s="84"/>
      <c r="L60" s="84">
        <v>12</v>
      </c>
      <c r="M60" s="84">
        <v>1</v>
      </c>
      <c r="N60" s="84"/>
      <c r="O60" s="84"/>
      <c r="P60" s="84"/>
      <c r="Q60" s="84"/>
    </row>
    <row r="61" spans="1:27">
      <c r="A61" s="126"/>
      <c r="B61" s="89" t="str">
        <f t="shared" si="0"/>
        <v>C14Cl14</v>
      </c>
      <c r="C61" s="89" t="str">
        <f t="shared" si="9"/>
        <v>C14H16Cl14</v>
      </c>
      <c r="D61" s="107">
        <f t="shared" si="7"/>
        <v>675.68618794311999</v>
      </c>
      <c r="E61" s="107">
        <f t="shared" si="3"/>
        <v>674.67891149105003</v>
      </c>
      <c r="F61" s="107">
        <f t="shared" si="4"/>
        <v>734.70004085844994</v>
      </c>
      <c r="G61" s="89">
        <f t="shared" si="8"/>
        <v>16</v>
      </c>
      <c r="H61" s="89"/>
      <c r="I61" s="89">
        <v>14</v>
      </c>
      <c r="J61" s="89"/>
      <c r="K61" s="89"/>
      <c r="L61" s="89">
        <v>13</v>
      </c>
      <c r="M61" s="89">
        <v>1</v>
      </c>
      <c r="N61" s="89"/>
      <c r="O61" s="89"/>
      <c r="P61" s="89"/>
      <c r="Q61" s="89"/>
      <c r="R61" s="79"/>
      <c r="S61" s="80"/>
      <c r="T61" s="79"/>
      <c r="U61" s="79"/>
      <c r="V61" s="79"/>
      <c r="W61" s="79"/>
      <c r="X61" s="79"/>
      <c r="Y61" s="79"/>
      <c r="Z61" s="79"/>
      <c r="AA61" s="79"/>
    </row>
    <row r="62" spans="1:27">
      <c r="A62" s="126"/>
      <c r="B62" s="84" t="str">
        <f t="shared" si="0"/>
        <v>C15Cl4</v>
      </c>
      <c r="C62" s="84" t="str">
        <f t="shared" si="9"/>
        <v>C15H28Cl4</v>
      </c>
      <c r="D62" s="105">
        <f t="shared" si="7"/>
        <v>350.09156152795998</v>
      </c>
      <c r="E62" s="105">
        <f t="shared" si="3"/>
        <v>349.08428507588997</v>
      </c>
      <c r="F62" s="106">
        <f t="shared" si="4"/>
        <v>409.10541444328999</v>
      </c>
      <c r="G62" s="84">
        <f t="shared" si="8"/>
        <v>28</v>
      </c>
      <c r="H62" s="84"/>
      <c r="I62" s="84">
        <v>15</v>
      </c>
      <c r="J62" s="84"/>
      <c r="K62" s="84"/>
      <c r="L62" s="84">
        <v>3</v>
      </c>
      <c r="M62" s="84">
        <v>1</v>
      </c>
      <c r="N62" s="84"/>
      <c r="O62" s="84"/>
      <c r="P62" s="84"/>
      <c r="Q62" s="84"/>
      <c r="S62" s="77">
        <v>12.6</v>
      </c>
    </row>
    <row r="63" spans="1:27">
      <c r="A63" s="126"/>
      <c r="B63" s="84" t="str">
        <f t="shared" si="0"/>
        <v>C15Cl5</v>
      </c>
      <c r="C63" s="84" t="str">
        <f t="shared" si="9"/>
        <v>C15H27Cl5</v>
      </c>
      <c r="D63" s="105">
        <f t="shared" si="7"/>
        <v>384.05258917588998</v>
      </c>
      <c r="E63" s="105">
        <f t="shared" si="3"/>
        <v>383.04531272381996</v>
      </c>
      <c r="F63" s="106">
        <f t="shared" si="4"/>
        <v>443.06644209121998</v>
      </c>
      <c r="G63" s="84">
        <f t="shared" si="8"/>
        <v>27</v>
      </c>
      <c r="H63" s="84"/>
      <c r="I63" s="84">
        <v>15</v>
      </c>
      <c r="J63" s="84"/>
      <c r="K63" s="84"/>
      <c r="L63" s="84">
        <v>4</v>
      </c>
      <c r="M63" s="84">
        <v>1</v>
      </c>
      <c r="N63" s="84"/>
      <c r="O63" s="84"/>
      <c r="P63" s="84"/>
      <c r="Q63" s="84"/>
      <c r="S63" s="77">
        <v>12.9</v>
      </c>
    </row>
    <row r="64" spans="1:27">
      <c r="A64" s="126"/>
      <c r="B64" s="84" t="str">
        <f t="shared" si="0"/>
        <v>C15Cl6</v>
      </c>
      <c r="C64" s="84" t="str">
        <f t="shared" si="9"/>
        <v>C15H26Cl6</v>
      </c>
      <c r="D64" s="105">
        <f t="shared" si="7"/>
        <v>418.01361682381997</v>
      </c>
      <c r="E64" s="105">
        <f t="shared" si="3"/>
        <v>417.00634037174996</v>
      </c>
      <c r="F64" s="106">
        <f t="shared" si="4"/>
        <v>477.02746973914998</v>
      </c>
      <c r="G64" s="84">
        <f t="shared" si="8"/>
        <v>26</v>
      </c>
      <c r="H64" s="84"/>
      <c r="I64" s="84">
        <v>15</v>
      </c>
      <c r="J64" s="84"/>
      <c r="K64" s="84"/>
      <c r="L64" s="84">
        <v>5</v>
      </c>
      <c r="M64" s="84">
        <v>1</v>
      </c>
      <c r="N64" s="84"/>
      <c r="O64" s="84"/>
      <c r="P64" s="84"/>
      <c r="Q64" s="84"/>
      <c r="S64" s="77">
        <v>13.3</v>
      </c>
    </row>
    <row r="65" spans="1:27">
      <c r="A65" s="126"/>
      <c r="B65" s="84" t="str">
        <f t="shared" si="0"/>
        <v>C15Cl7</v>
      </c>
      <c r="C65" s="84" t="str">
        <f t="shared" si="9"/>
        <v>C15H25Cl7</v>
      </c>
      <c r="D65" s="105">
        <f t="shared" si="7"/>
        <v>451.97464447174997</v>
      </c>
      <c r="E65" s="105">
        <f t="shared" si="3"/>
        <v>450.96736801967995</v>
      </c>
      <c r="F65" s="106">
        <f t="shared" si="4"/>
        <v>510.98849738707997</v>
      </c>
      <c r="G65" s="84">
        <f t="shared" si="8"/>
        <v>25</v>
      </c>
      <c r="H65" s="84"/>
      <c r="I65" s="84">
        <v>15</v>
      </c>
      <c r="J65" s="84"/>
      <c r="K65" s="84"/>
      <c r="L65" s="84">
        <v>6</v>
      </c>
      <c r="M65" s="84">
        <v>1</v>
      </c>
      <c r="N65" s="84"/>
      <c r="O65" s="84"/>
      <c r="P65" s="84"/>
      <c r="Q65" s="84"/>
      <c r="S65" s="77">
        <v>13.718999999999999</v>
      </c>
    </row>
    <row r="66" spans="1:27">
      <c r="A66" s="126"/>
      <c r="B66" s="84" t="str">
        <f t="shared" si="0"/>
        <v>C15Cl8</v>
      </c>
      <c r="C66" s="84" t="str">
        <f t="shared" si="9"/>
        <v>C15H24Cl8</v>
      </c>
      <c r="D66" s="105">
        <f t="shared" si="7"/>
        <v>485.93567211967996</v>
      </c>
      <c r="E66" s="105">
        <f t="shared" si="3"/>
        <v>484.92839566760995</v>
      </c>
      <c r="F66" s="106">
        <f t="shared" si="4"/>
        <v>544.94952503500997</v>
      </c>
      <c r="G66" s="84">
        <f t="shared" si="8"/>
        <v>24</v>
      </c>
      <c r="H66" s="84"/>
      <c r="I66" s="84">
        <v>15</v>
      </c>
      <c r="J66" s="84"/>
      <c r="K66" s="84"/>
      <c r="L66" s="84">
        <v>7</v>
      </c>
      <c r="M66" s="84">
        <v>1</v>
      </c>
      <c r="N66" s="84"/>
      <c r="O66" s="84"/>
      <c r="P66" s="84"/>
      <c r="Q66" s="84"/>
      <c r="S66" s="77">
        <v>14.2</v>
      </c>
    </row>
    <row r="67" spans="1:27">
      <c r="A67" s="126"/>
      <c r="B67" s="84" t="str">
        <f t="shared" si="0"/>
        <v>C15Cl9</v>
      </c>
      <c r="C67" s="84" t="str">
        <f t="shared" si="9"/>
        <v>C15H23Cl9</v>
      </c>
      <c r="D67" s="105">
        <f t="shared" si="7"/>
        <v>519.89669976761002</v>
      </c>
      <c r="E67" s="105">
        <f t="shared" si="3"/>
        <v>518.88942331554006</v>
      </c>
      <c r="F67" s="106">
        <f t="shared" si="4"/>
        <v>578.91055268293997</v>
      </c>
      <c r="G67" s="84">
        <f t="shared" si="8"/>
        <v>23</v>
      </c>
      <c r="H67" s="84"/>
      <c r="I67" s="84">
        <v>15</v>
      </c>
      <c r="J67" s="84"/>
      <c r="K67" s="84"/>
      <c r="L67" s="84">
        <v>8</v>
      </c>
      <c r="M67" s="84">
        <v>1</v>
      </c>
      <c r="N67" s="84"/>
      <c r="O67" s="84"/>
      <c r="P67" s="84"/>
      <c r="Q67" s="84"/>
      <c r="S67" s="77">
        <v>14.6</v>
      </c>
    </row>
    <row r="68" spans="1:27">
      <c r="A68" s="126"/>
      <c r="B68" s="84" t="str">
        <f t="shared" si="0"/>
        <v>C15Cl10</v>
      </c>
      <c r="C68" s="84" t="str">
        <f t="shared" si="9"/>
        <v>C15H22Cl10</v>
      </c>
      <c r="D68" s="105">
        <f t="shared" si="7"/>
        <v>553.85772741554001</v>
      </c>
      <c r="E68" s="105">
        <f t="shared" si="3"/>
        <v>552.85045096347005</v>
      </c>
      <c r="F68" s="106">
        <f t="shared" si="4"/>
        <v>612.87158033086996</v>
      </c>
      <c r="G68" s="84">
        <f t="shared" si="8"/>
        <v>22</v>
      </c>
      <c r="H68" s="84"/>
      <c r="I68" s="84">
        <v>15</v>
      </c>
      <c r="J68" s="84"/>
      <c r="K68" s="84"/>
      <c r="L68" s="84">
        <v>9</v>
      </c>
      <c r="M68" s="84">
        <v>1</v>
      </c>
      <c r="N68" s="84"/>
      <c r="O68" s="84"/>
      <c r="P68" s="84"/>
      <c r="Q68" s="84"/>
      <c r="S68" s="77">
        <v>15.1</v>
      </c>
    </row>
    <row r="69" spans="1:27">
      <c r="A69" s="126"/>
      <c r="B69" s="84" t="str">
        <f t="shared" si="0"/>
        <v>C15Cl11</v>
      </c>
      <c r="C69" s="84" t="str">
        <f t="shared" si="9"/>
        <v>C15H21Cl11</v>
      </c>
      <c r="D69" s="105">
        <f t="shared" si="7"/>
        <v>587.81875506347001</v>
      </c>
      <c r="E69" s="105">
        <f t="shared" si="3"/>
        <v>586.81147861140005</v>
      </c>
      <c r="F69" s="106">
        <f t="shared" si="4"/>
        <v>646.83260797879996</v>
      </c>
      <c r="G69" s="84">
        <f t="shared" si="8"/>
        <v>21</v>
      </c>
      <c r="H69" s="84"/>
      <c r="I69" s="84">
        <v>15</v>
      </c>
      <c r="J69" s="84"/>
      <c r="K69" s="84"/>
      <c r="L69" s="84">
        <v>10</v>
      </c>
      <c r="M69" s="84">
        <v>1</v>
      </c>
      <c r="N69" s="84"/>
      <c r="O69" s="84"/>
      <c r="P69" s="84"/>
      <c r="Q69" s="84"/>
      <c r="S69" s="77">
        <v>15.8</v>
      </c>
    </row>
    <row r="70" spans="1:27">
      <c r="A70" s="126"/>
      <c r="B70" s="84" t="str">
        <f t="shared" ref="B70:B80" si="10">"C"&amp;I70&amp;"Cl"&amp;SUM(L70:M70)</f>
        <v>C15Cl12</v>
      </c>
      <c r="C70" s="84" t="str">
        <f t="shared" si="9"/>
        <v>C15H20Cl12</v>
      </c>
      <c r="D70" s="105">
        <f t="shared" si="7"/>
        <v>621.7797827114</v>
      </c>
      <c r="E70" s="105">
        <f t="shared" si="3"/>
        <v>620.77250625933004</v>
      </c>
      <c r="F70" s="105">
        <f t="shared" si="4"/>
        <v>680.79363562672995</v>
      </c>
      <c r="G70" s="84">
        <f t="shared" si="8"/>
        <v>20</v>
      </c>
      <c r="H70" s="84"/>
      <c r="I70" s="84">
        <v>15</v>
      </c>
      <c r="J70" s="84"/>
      <c r="K70" s="84"/>
      <c r="L70" s="84">
        <v>11</v>
      </c>
      <c r="M70" s="84">
        <v>1</v>
      </c>
      <c r="N70" s="84"/>
      <c r="O70" s="84"/>
      <c r="P70" s="84"/>
      <c r="Q70" s="84"/>
    </row>
    <row r="71" spans="1:27">
      <c r="A71" s="126"/>
      <c r="B71" s="84" t="str">
        <f t="shared" si="10"/>
        <v>C15Cl13</v>
      </c>
      <c r="C71" s="84" t="str">
        <f t="shared" si="9"/>
        <v>C15H19Cl13</v>
      </c>
      <c r="D71" s="105">
        <f t="shared" si="7"/>
        <v>655.74081035933</v>
      </c>
      <c r="E71" s="105">
        <f t="shared" ref="E71:E134" si="11">D71-$G$4+$Q$4</f>
        <v>654.73353390726004</v>
      </c>
      <c r="F71" s="105">
        <f t="shared" ref="F71:F134" si="12">D71+$P$4+$Q$4</f>
        <v>714.75466327465995</v>
      </c>
      <c r="G71" s="84">
        <f t="shared" si="8"/>
        <v>19</v>
      </c>
      <c r="H71" s="84"/>
      <c r="I71" s="84">
        <v>15</v>
      </c>
      <c r="J71" s="84"/>
      <c r="K71" s="84"/>
      <c r="L71" s="84">
        <v>12</v>
      </c>
      <c r="M71" s="84">
        <v>1</v>
      </c>
      <c r="N71" s="84"/>
      <c r="O71" s="84"/>
      <c r="P71" s="84"/>
      <c r="Q71" s="84"/>
    </row>
    <row r="72" spans="1:27">
      <c r="A72" s="126"/>
      <c r="B72" s="84" t="str">
        <f t="shared" si="10"/>
        <v>C15Cl14</v>
      </c>
      <c r="C72" s="84" t="str">
        <f t="shared" si="9"/>
        <v>C15H18Cl14</v>
      </c>
      <c r="D72" s="105">
        <f t="shared" si="7"/>
        <v>689.70183800725999</v>
      </c>
      <c r="E72" s="105">
        <f t="shared" si="11"/>
        <v>688.69456155519003</v>
      </c>
      <c r="F72" s="105">
        <f t="shared" si="12"/>
        <v>748.71569092258994</v>
      </c>
      <c r="G72" s="84">
        <f t="shared" si="8"/>
        <v>18</v>
      </c>
      <c r="H72" s="84"/>
      <c r="I72" s="84">
        <v>15</v>
      </c>
      <c r="J72" s="84"/>
      <c r="K72" s="84"/>
      <c r="L72" s="84">
        <v>13</v>
      </c>
      <c r="M72" s="84">
        <v>1</v>
      </c>
      <c r="N72" s="84"/>
      <c r="O72" s="84"/>
      <c r="P72" s="84"/>
      <c r="Q72" s="84"/>
    </row>
    <row r="73" spans="1:27">
      <c r="A73" s="126"/>
      <c r="B73" s="89" t="str">
        <f t="shared" si="10"/>
        <v>C15Cl15</v>
      </c>
      <c r="C73" s="89" t="str">
        <f t="shared" si="9"/>
        <v>C15H17Cl15</v>
      </c>
      <c r="D73" s="107">
        <f t="shared" si="7"/>
        <v>723.66286565518999</v>
      </c>
      <c r="E73" s="107">
        <f t="shared" si="11"/>
        <v>722.65558920312003</v>
      </c>
      <c r="F73" s="107">
        <f t="shared" si="12"/>
        <v>782.67671857051994</v>
      </c>
      <c r="G73" s="89">
        <f t="shared" si="8"/>
        <v>17</v>
      </c>
      <c r="H73" s="89"/>
      <c r="I73" s="89">
        <v>15</v>
      </c>
      <c r="J73" s="89"/>
      <c r="K73" s="89"/>
      <c r="L73" s="89">
        <v>14</v>
      </c>
      <c r="M73" s="89">
        <v>1</v>
      </c>
      <c r="N73" s="89"/>
      <c r="O73" s="89"/>
      <c r="P73" s="89"/>
      <c r="Q73" s="89"/>
      <c r="R73" s="79"/>
      <c r="S73" s="80"/>
      <c r="T73" s="79"/>
      <c r="U73" s="79"/>
      <c r="V73" s="79"/>
      <c r="W73" s="79"/>
      <c r="X73" s="79"/>
      <c r="Y73" s="79"/>
      <c r="Z73" s="79"/>
      <c r="AA73" s="79"/>
    </row>
    <row r="74" spans="1:27">
      <c r="A74" s="126"/>
      <c r="B74" s="84" t="str">
        <f t="shared" si="10"/>
        <v>C16Cl4</v>
      </c>
      <c r="C74" s="84" t="str">
        <f t="shared" si="9"/>
        <v>C16H30Cl4</v>
      </c>
      <c r="D74" s="105">
        <f t="shared" si="7"/>
        <v>364.10721159209999</v>
      </c>
      <c r="E74" s="105">
        <f t="shared" si="11"/>
        <v>363.09993514002997</v>
      </c>
      <c r="F74" s="106">
        <f t="shared" si="12"/>
        <v>423.12106450742999</v>
      </c>
      <c r="G74" s="84">
        <f t="shared" si="8"/>
        <v>30</v>
      </c>
      <c r="H74" s="84"/>
      <c r="I74" s="84">
        <v>16</v>
      </c>
      <c r="J74" s="84"/>
      <c r="K74" s="84"/>
      <c r="L74" s="84">
        <v>3</v>
      </c>
      <c r="M74" s="84">
        <v>1</v>
      </c>
      <c r="N74" s="84"/>
      <c r="O74" s="84"/>
      <c r="P74" s="84"/>
      <c r="Q74" s="84"/>
    </row>
    <row r="75" spans="1:27">
      <c r="A75" s="126"/>
      <c r="B75" s="84" t="str">
        <f t="shared" si="10"/>
        <v>C16Cl5</v>
      </c>
      <c r="C75" s="84" t="str">
        <f t="shared" si="9"/>
        <v>C16H29Cl5</v>
      </c>
      <c r="D75" s="105">
        <f t="shared" si="7"/>
        <v>398.06823924002998</v>
      </c>
      <c r="E75" s="105">
        <f t="shared" si="11"/>
        <v>397.06096278795997</v>
      </c>
      <c r="F75" s="106">
        <f t="shared" si="12"/>
        <v>457.08209215535999</v>
      </c>
      <c r="G75" s="84">
        <f t="shared" si="8"/>
        <v>29</v>
      </c>
      <c r="H75" s="84"/>
      <c r="I75" s="84">
        <v>16</v>
      </c>
      <c r="J75" s="84"/>
      <c r="K75" s="84"/>
      <c r="L75" s="84">
        <v>4</v>
      </c>
      <c r="M75" s="84">
        <v>1</v>
      </c>
      <c r="N75" s="84"/>
      <c r="O75" s="84"/>
      <c r="P75" s="84"/>
      <c r="Q75" s="84"/>
    </row>
    <row r="76" spans="1:27">
      <c r="A76" s="126"/>
      <c r="B76" s="84" t="str">
        <f t="shared" si="10"/>
        <v>C16Cl6</v>
      </c>
      <c r="C76" s="84" t="str">
        <f t="shared" si="9"/>
        <v>C16H28Cl6</v>
      </c>
      <c r="D76" s="105">
        <f t="shared" si="7"/>
        <v>432.02926688795998</v>
      </c>
      <c r="E76" s="105">
        <f t="shared" si="11"/>
        <v>431.02199043588996</v>
      </c>
      <c r="F76" s="106">
        <f t="shared" si="12"/>
        <v>491.04311980328998</v>
      </c>
      <c r="G76" s="84">
        <f t="shared" si="8"/>
        <v>28</v>
      </c>
      <c r="H76" s="84"/>
      <c r="I76" s="84">
        <v>16</v>
      </c>
      <c r="J76" s="84"/>
      <c r="K76" s="84"/>
      <c r="L76" s="84">
        <v>5</v>
      </c>
      <c r="M76" s="84">
        <v>1</v>
      </c>
      <c r="N76" s="84"/>
      <c r="O76" s="84"/>
      <c r="P76" s="84"/>
      <c r="Q76" s="84"/>
    </row>
    <row r="77" spans="1:27">
      <c r="A77" s="126"/>
      <c r="B77" s="84" t="str">
        <f t="shared" si="10"/>
        <v>C16Cl7</v>
      </c>
      <c r="C77" s="84" t="str">
        <f t="shared" si="9"/>
        <v>C16H27Cl7</v>
      </c>
      <c r="D77" s="105">
        <f t="shared" ref="D77:D140" si="13">I77*$I$4+J77*$J$4+G77*$G$4+H77*$H$4+K77*$K$4+L77*$L$4+M77*$M$4</f>
        <v>465.99029453588997</v>
      </c>
      <c r="E77" s="105">
        <f t="shared" si="11"/>
        <v>464.98301808381996</v>
      </c>
      <c r="F77" s="106">
        <f t="shared" si="12"/>
        <v>525.00414745121998</v>
      </c>
      <c r="G77" s="84">
        <f t="shared" ref="G77:G140" si="14">I77*2+2-L77-M77</f>
        <v>27</v>
      </c>
      <c r="H77" s="84"/>
      <c r="I77" s="84">
        <v>16</v>
      </c>
      <c r="J77" s="84"/>
      <c r="K77" s="84"/>
      <c r="L77" s="84">
        <v>6</v>
      </c>
      <c r="M77" s="84">
        <v>1</v>
      </c>
      <c r="N77" s="84"/>
      <c r="O77" s="84"/>
      <c r="P77" s="84"/>
      <c r="Q77" s="84"/>
    </row>
    <row r="78" spans="1:27">
      <c r="A78" s="126"/>
      <c r="B78" s="84" t="str">
        <f t="shared" si="10"/>
        <v>C16Cl8</v>
      </c>
      <c r="C78" s="84" t="str">
        <f t="shared" si="9"/>
        <v>C16H26Cl8</v>
      </c>
      <c r="D78" s="105">
        <f t="shared" si="13"/>
        <v>499.95132218381997</v>
      </c>
      <c r="E78" s="105">
        <f t="shared" si="11"/>
        <v>498.94404573174995</v>
      </c>
      <c r="F78" s="106">
        <f t="shared" si="12"/>
        <v>558.96517509914997</v>
      </c>
      <c r="G78" s="84">
        <f t="shared" si="14"/>
        <v>26</v>
      </c>
      <c r="H78" s="84"/>
      <c r="I78" s="84">
        <v>16</v>
      </c>
      <c r="J78" s="84"/>
      <c r="K78" s="84"/>
      <c r="L78" s="84">
        <v>7</v>
      </c>
      <c r="M78" s="84">
        <v>1</v>
      </c>
      <c r="N78" s="84"/>
      <c r="O78" s="84"/>
      <c r="P78" s="84"/>
      <c r="Q78" s="84"/>
    </row>
    <row r="79" spans="1:27">
      <c r="A79" s="126"/>
      <c r="B79" s="84" t="str">
        <f t="shared" si="10"/>
        <v>C16Cl9</v>
      </c>
      <c r="C79" s="84" t="str">
        <f t="shared" si="9"/>
        <v>C16H25Cl9</v>
      </c>
      <c r="D79" s="105">
        <f t="shared" si="13"/>
        <v>533.91234983175002</v>
      </c>
      <c r="E79" s="105">
        <f t="shared" si="11"/>
        <v>532.90507337968006</v>
      </c>
      <c r="F79" s="106">
        <f t="shared" si="12"/>
        <v>592.92620274707997</v>
      </c>
      <c r="G79" s="84">
        <f t="shared" si="14"/>
        <v>25</v>
      </c>
      <c r="H79" s="84"/>
      <c r="I79" s="84">
        <v>16</v>
      </c>
      <c r="J79" s="84"/>
      <c r="K79" s="84"/>
      <c r="L79" s="84">
        <v>8</v>
      </c>
      <c r="M79" s="84">
        <v>1</v>
      </c>
      <c r="N79" s="84"/>
      <c r="O79" s="84"/>
      <c r="P79" s="84"/>
      <c r="Q79" s="84"/>
    </row>
    <row r="80" spans="1:27">
      <c r="A80" s="126"/>
      <c r="B80" s="84" t="str">
        <f t="shared" si="10"/>
        <v>C16Cl10</v>
      </c>
      <c r="C80" s="84" t="str">
        <f t="shared" ref="C80:C97" si="15">"C"&amp;I80&amp;"H"&amp;G80&amp;"Cl"&amp;SUM(L80:M80)</f>
        <v>C16H24Cl10</v>
      </c>
      <c r="D80" s="105">
        <f t="shared" si="13"/>
        <v>567.87337747968002</v>
      </c>
      <c r="E80" s="105">
        <f t="shared" si="11"/>
        <v>566.86610102761006</v>
      </c>
      <c r="F80" s="106">
        <f t="shared" si="12"/>
        <v>626.88723039500996</v>
      </c>
      <c r="G80" s="84">
        <f t="shared" si="14"/>
        <v>24</v>
      </c>
      <c r="H80" s="84"/>
      <c r="I80" s="84">
        <v>16</v>
      </c>
      <c r="J80" s="84"/>
      <c r="K80" s="84"/>
      <c r="L80" s="84">
        <v>9</v>
      </c>
      <c r="M80" s="84">
        <v>1</v>
      </c>
      <c r="N80" s="84"/>
      <c r="O80" s="84"/>
      <c r="P80" s="84"/>
      <c r="Q80" s="84"/>
    </row>
    <row r="81" spans="1:27">
      <c r="A81" s="126"/>
      <c r="B81" s="84" t="str">
        <f t="shared" ref="B81:B97" si="16">"C"&amp;I81&amp;"Cl"&amp;SUM(L81:M81)</f>
        <v>C16Cl11</v>
      </c>
      <c r="C81" s="84" t="str">
        <f t="shared" si="15"/>
        <v>C16H23Cl11</v>
      </c>
      <c r="D81" s="105">
        <f t="shared" si="13"/>
        <v>601.83440512761001</v>
      </c>
      <c r="E81" s="105">
        <f t="shared" si="11"/>
        <v>600.82712867554005</v>
      </c>
      <c r="F81" s="106">
        <f t="shared" si="12"/>
        <v>660.84825804293996</v>
      </c>
      <c r="G81" s="84">
        <f t="shared" si="14"/>
        <v>23</v>
      </c>
      <c r="H81" s="84"/>
      <c r="I81" s="84">
        <v>16</v>
      </c>
      <c r="J81" s="84"/>
      <c r="K81" s="84"/>
      <c r="L81" s="84">
        <v>10</v>
      </c>
      <c r="M81" s="84">
        <v>1</v>
      </c>
      <c r="N81" s="84"/>
      <c r="O81" s="84"/>
      <c r="P81" s="84"/>
      <c r="Q81" s="84"/>
    </row>
    <row r="82" spans="1:27">
      <c r="A82" s="126"/>
      <c r="B82" s="84" t="str">
        <f t="shared" si="16"/>
        <v>C16Cl12</v>
      </c>
      <c r="C82" s="84" t="str">
        <f t="shared" si="15"/>
        <v>C16H22Cl12</v>
      </c>
      <c r="D82" s="105">
        <f t="shared" si="13"/>
        <v>635.79543277554001</v>
      </c>
      <c r="E82" s="105">
        <f t="shared" si="11"/>
        <v>634.78815632347005</v>
      </c>
      <c r="F82" s="106">
        <f t="shared" si="12"/>
        <v>694.80928569086996</v>
      </c>
      <c r="G82" s="84">
        <f t="shared" si="14"/>
        <v>22</v>
      </c>
      <c r="H82" s="84"/>
      <c r="I82" s="84">
        <v>16</v>
      </c>
      <c r="J82" s="84"/>
      <c r="K82" s="84"/>
      <c r="L82" s="84">
        <v>11</v>
      </c>
      <c r="M82" s="84">
        <v>1</v>
      </c>
      <c r="N82" s="84"/>
      <c r="O82" s="84"/>
      <c r="P82" s="84"/>
      <c r="Q82" s="84"/>
    </row>
    <row r="83" spans="1:27">
      <c r="A83" s="126"/>
      <c r="B83" s="84" t="str">
        <f t="shared" si="16"/>
        <v>C16Cl13</v>
      </c>
      <c r="C83" s="84" t="str">
        <f t="shared" si="15"/>
        <v>C16H21Cl13</v>
      </c>
      <c r="D83" s="105">
        <f t="shared" si="13"/>
        <v>669.75646042347</v>
      </c>
      <c r="E83" s="105">
        <f t="shared" si="11"/>
        <v>668.74918397140004</v>
      </c>
      <c r="F83" s="106">
        <f t="shared" si="12"/>
        <v>728.77031333879995</v>
      </c>
      <c r="G83" s="84">
        <f t="shared" si="14"/>
        <v>21</v>
      </c>
      <c r="H83" s="84"/>
      <c r="I83" s="84">
        <v>16</v>
      </c>
      <c r="J83" s="84"/>
      <c r="K83" s="84"/>
      <c r="L83" s="84">
        <v>12</v>
      </c>
      <c r="M83" s="84">
        <v>1</v>
      </c>
      <c r="N83" s="84"/>
      <c r="O83" s="84"/>
      <c r="P83" s="84"/>
      <c r="Q83" s="84"/>
    </row>
    <row r="84" spans="1:27">
      <c r="A84" s="126"/>
      <c r="B84" s="84" t="str">
        <f t="shared" si="16"/>
        <v>C16Cl14</v>
      </c>
      <c r="C84" s="84" t="str">
        <f t="shared" si="15"/>
        <v>C16H20Cl14</v>
      </c>
      <c r="D84" s="105">
        <f t="shared" si="13"/>
        <v>703.7174880714</v>
      </c>
      <c r="E84" s="105">
        <f t="shared" si="11"/>
        <v>702.71021161933004</v>
      </c>
      <c r="F84" s="106">
        <f t="shared" si="12"/>
        <v>762.73134098672995</v>
      </c>
      <c r="G84" s="84">
        <f t="shared" si="14"/>
        <v>20</v>
      </c>
      <c r="H84" s="84"/>
      <c r="I84" s="84">
        <v>16</v>
      </c>
      <c r="J84" s="84"/>
      <c r="K84" s="84"/>
      <c r="L84" s="84">
        <v>13</v>
      </c>
      <c r="M84" s="84">
        <v>1</v>
      </c>
      <c r="N84" s="84"/>
      <c r="O84" s="84"/>
      <c r="P84" s="84"/>
      <c r="Q84" s="84"/>
    </row>
    <row r="85" spans="1:27">
      <c r="A85" s="126"/>
      <c r="B85" s="84" t="str">
        <f t="shared" si="16"/>
        <v>C16Cl15</v>
      </c>
      <c r="C85" s="84" t="str">
        <f t="shared" si="15"/>
        <v>C16H19Cl15</v>
      </c>
      <c r="D85" s="105">
        <f t="shared" si="13"/>
        <v>737.67851571932999</v>
      </c>
      <c r="E85" s="105">
        <f t="shared" si="11"/>
        <v>736.67123926726003</v>
      </c>
      <c r="F85" s="106">
        <f t="shared" si="12"/>
        <v>796.69236863465994</v>
      </c>
      <c r="G85" s="84">
        <f t="shared" si="14"/>
        <v>19</v>
      </c>
      <c r="H85" s="84"/>
      <c r="I85" s="84">
        <v>16</v>
      </c>
      <c r="J85" s="84"/>
      <c r="K85" s="84"/>
      <c r="L85" s="84">
        <v>14</v>
      </c>
      <c r="M85" s="84">
        <v>1</v>
      </c>
      <c r="N85" s="84"/>
      <c r="O85" s="84"/>
      <c r="P85" s="84"/>
      <c r="Q85" s="84"/>
    </row>
    <row r="86" spans="1:27">
      <c r="A86" s="126"/>
      <c r="B86" s="89" t="str">
        <f t="shared" si="16"/>
        <v>C16Cl16</v>
      </c>
      <c r="C86" s="89" t="str">
        <f t="shared" si="15"/>
        <v>C16H18Cl16</v>
      </c>
      <c r="D86" s="107">
        <f t="shared" si="13"/>
        <v>771.63954336725999</v>
      </c>
      <c r="E86" s="107">
        <f t="shared" si="11"/>
        <v>770.63226691519003</v>
      </c>
      <c r="F86" s="108">
        <f t="shared" si="12"/>
        <v>830.65339628258994</v>
      </c>
      <c r="G86" s="89">
        <f t="shared" si="14"/>
        <v>18</v>
      </c>
      <c r="H86" s="89"/>
      <c r="I86" s="89">
        <v>16</v>
      </c>
      <c r="J86" s="89"/>
      <c r="K86" s="89"/>
      <c r="L86" s="89">
        <v>15</v>
      </c>
      <c r="M86" s="89">
        <v>1</v>
      </c>
      <c r="N86" s="89"/>
      <c r="O86" s="89"/>
      <c r="P86" s="89"/>
      <c r="Q86" s="89"/>
      <c r="R86" s="79"/>
      <c r="S86" s="80"/>
      <c r="T86" s="79"/>
      <c r="U86" s="79"/>
      <c r="V86" s="79"/>
      <c r="W86" s="79"/>
      <c r="X86" s="79"/>
      <c r="Y86" s="79"/>
      <c r="Z86" s="79"/>
      <c r="AA86" s="79"/>
    </row>
    <row r="87" spans="1:27">
      <c r="A87" s="126"/>
      <c r="B87" s="84" t="str">
        <f t="shared" si="16"/>
        <v>C17Cl4</v>
      </c>
      <c r="C87" s="84" t="str">
        <f t="shared" si="15"/>
        <v>C17H32Cl4</v>
      </c>
      <c r="D87" s="105">
        <f t="shared" si="13"/>
        <v>378.12286165623999</v>
      </c>
      <c r="E87" s="105">
        <f t="shared" si="11"/>
        <v>377.11558520416997</v>
      </c>
      <c r="F87" s="106">
        <f t="shared" si="12"/>
        <v>437.13671457157</v>
      </c>
      <c r="G87" s="84">
        <f t="shared" si="14"/>
        <v>32</v>
      </c>
      <c r="H87" s="84"/>
      <c r="I87" s="84">
        <v>17</v>
      </c>
      <c r="J87" s="84"/>
      <c r="K87" s="84"/>
      <c r="L87" s="84">
        <v>3</v>
      </c>
      <c r="M87" s="84">
        <v>1</v>
      </c>
      <c r="N87" s="84"/>
      <c r="O87" s="84"/>
      <c r="P87" s="84"/>
      <c r="Q87" s="84"/>
    </row>
    <row r="88" spans="1:27">
      <c r="A88" s="126"/>
      <c r="B88" s="84" t="str">
        <f t="shared" si="16"/>
        <v>C17Cl5</v>
      </c>
      <c r="C88" s="84" t="str">
        <f t="shared" si="15"/>
        <v>C17H31Cl5</v>
      </c>
      <c r="D88" s="105">
        <f t="shared" si="13"/>
        <v>412.08388930416999</v>
      </c>
      <c r="E88" s="105">
        <f t="shared" si="11"/>
        <v>411.07661285209997</v>
      </c>
      <c r="F88" s="106">
        <f t="shared" si="12"/>
        <v>471.09774221949999</v>
      </c>
      <c r="G88" s="84">
        <f t="shared" si="14"/>
        <v>31</v>
      </c>
      <c r="H88" s="84"/>
      <c r="I88" s="84">
        <v>17</v>
      </c>
      <c r="J88" s="84"/>
      <c r="K88" s="84"/>
      <c r="L88" s="84">
        <v>4</v>
      </c>
      <c r="M88" s="84">
        <v>1</v>
      </c>
      <c r="N88" s="84"/>
      <c r="O88" s="84"/>
      <c r="P88" s="84"/>
      <c r="Q88" s="84"/>
    </row>
    <row r="89" spans="1:27">
      <c r="A89" s="126"/>
      <c r="B89" s="84" t="str">
        <f t="shared" si="16"/>
        <v>C17Cl6</v>
      </c>
      <c r="C89" s="84" t="str">
        <f t="shared" si="15"/>
        <v>C17H30Cl6</v>
      </c>
      <c r="D89" s="105">
        <f t="shared" si="13"/>
        <v>446.04491695209998</v>
      </c>
      <c r="E89" s="105">
        <f t="shared" si="11"/>
        <v>445.03764050002997</v>
      </c>
      <c r="F89" s="106">
        <f t="shared" si="12"/>
        <v>505.05876986742999</v>
      </c>
      <c r="G89" s="84">
        <f t="shared" si="14"/>
        <v>30</v>
      </c>
      <c r="H89" s="84"/>
      <c r="I89" s="84">
        <v>17</v>
      </c>
      <c r="J89" s="84"/>
      <c r="K89" s="84"/>
      <c r="L89" s="84">
        <v>5</v>
      </c>
      <c r="M89" s="84">
        <v>1</v>
      </c>
      <c r="N89" s="84"/>
      <c r="O89" s="84"/>
      <c r="P89" s="84"/>
      <c r="Q89" s="84"/>
    </row>
    <row r="90" spans="1:27">
      <c r="A90" s="126"/>
      <c r="B90" s="84" t="str">
        <f t="shared" si="16"/>
        <v>C17Cl7</v>
      </c>
      <c r="C90" s="84" t="str">
        <f t="shared" si="15"/>
        <v>C17H29Cl7</v>
      </c>
      <c r="D90" s="105">
        <f t="shared" si="13"/>
        <v>480.00594460002998</v>
      </c>
      <c r="E90" s="105">
        <f t="shared" si="11"/>
        <v>478.99866814795996</v>
      </c>
      <c r="F90" s="106">
        <f t="shared" si="12"/>
        <v>539.01979751535998</v>
      </c>
      <c r="G90" s="84">
        <f t="shared" si="14"/>
        <v>29</v>
      </c>
      <c r="H90" s="84"/>
      <c r="I90" s="84">
        <v>17</v>
      </c>
      <c r="J90" s="84"/>
      <c r="K90" s="84"/>
      <c r="L90" s="84">
        <v>6</v>
      </c>
      <c r="M90" s="84">
        <v>1</v>
      </c>
      <c r="N90" s="84"/>
      <c r="O90" s="84"/>
      <c r="P90" s="84"/>
      <c r="Q90" s="84"/>
    </row>
    <row r="91" spans="1:27">
      <c r="A91" s="126"/>
      <c r="B91" s="84" t="str">
        <f t="shared" si="16"/>
        <v>C17Cl8</v>
      </c>
      <c r="C91" s="84" t="str">
        <f t="shared" si="15"/>
        <v>C17H28Cl8</v>
      </c>
      <c r="D91" s="105">
        <f t="shared" si="13"/>
        <v>513.96697224796003</v>
      </c>
      <c r="E91" s="105">
        <f t="shared" si="11"/>
        <v>512.95969579589007</v>
      </c>
      <c r="F91" s="106">
        <f t="shared" si="12"/>
        <v>572.98082516328998</v>
      </c>
      <c r="G91" s="84">
        <f t="shared" si="14"/>
        <v>28</v>
      </c>
      <c r="H91" s="84"/>
      <c r="I91" s="84">
        <v>17</v>
      </c>
      <c r="J91" s="84"/>
      <c r="K91" s="84"/>
      <c r="L91" s="84">
        <v>7</v>
      </c>
      <c r="M91" s="84">
        <v>1</v>
      </c>
      <c r="N91" s="84"/>
      <c r="O91" s="84"/>
      <c r="P91" s="84"/>
      <c r="Q91" s="84"/>
    </row>
    <row r="92" spans="1:27">
      <c r="A92" s="126"/>
      <c r="B92" s="84" t="str">
        <f t="shared" si="16"/>
        <v>C17Cl9</v>
      </c>
      <c r="C92" s="84" t="str">
        <f t="shared" si="15"/>
        <v>C17H27Cl9</v>
      </c>
      <c r="D92" s="105">
        <f t="shared" si="13"/>
        <v>547.92799989589003</v>
      </c>
      <c r="E92" s="105">
        <f t="shared" si="11"/>
        <v>546.92072344382007</v>
      </c>
      <c r="F92" s="106">
        <f t="shared" si="12"/>
        <v>606.94185281121997</v>
      </c>
      <c r="G92" s="84">
        <f t="shared" si="14"/>
        <v>27</v>
      </c>
      <c r="H92" s="84"/>
      <c r="I92" s="84">
        <v>17</v>
      </c>
      <c r="J92" s="84"/>
      <c r="K92" s="84"/>
      <c r="L92" s="84">
        <v>8</v>
      </c>
      <c r="M92" s="84">
        <v>1</v>
      </c>
      <c r="N92" s="84"/>
      <c r="O92" s="84"/>
      <c r="P92" s="84"/>
      <c r="Q92" s="84"/>
    </row>
    <row r="93" spans="1:27">
      <c r="A93" s="126"/>
      <c r="B93" s="84" t="str">
        <f t="shared" si="16"/>
        <v>C17Cl10</v>
      </c>
      <c r="C93" s="84" t="str">
        <f t="shared" si="15"/>
        <v>C17H26Cl10</v>
      </c>
      <c r="D93" s="105">
        <f t="shared" si="13"/>
        <v>581.88902754382002</v>
      </c>
      <c r="E93" s="105">
        <f t="shared" si="11"/>
        <v>580.88175109175006</v>
      </c>
      <c r="F93" s="106">
        <f t="shared" si="12"/>
        <v>640.90288045914997</v>
      </c>
      <c r="G93" s="84">
        <f t="shared" si="14"/>
        <v>26</v>
      </c>
      <c r="H93" s="84"/>
      <c r="I93" s="84">
        <v>17</v>
      </c>
      <c r="J93" s="84"/>
      <c r="K93" s="84"/>
      <c r="L93" s="84">
        <v>9</v>
      </c>
      <c r="M93" s="84">
        <v>1</v>
      </c>
      <c r="N93" s="84"/>
      <c r="O93" s="84"/>
      <c r="P93" s="84"/>
      <c r="Q93" s="84"/>
    </row>
    <row r="94" spans="1:27">
      <c r="A94" s="126"/>
      <c r="B94" s="84" t="str">
        <f t="shared" si="16"/>
        <v>C17Cl11</v>
      </c>
      <c r="C94" s="84" t="str">
        <f t="shared" si="15"/>
        <v>C17H25Cl11</v>
      </c>
      <c r="D94" s="105">
        <f t="shared" si="13"/>
        <v>615.85005519175002</v>
      </c>
      <c r="E94" s="105">
        <f t="shared" si="11"/>
        <v>614.84277873968006</v>
      </c>
      <c r="F94" s="106">
        <f t="shared" si="12"/>
        <v>674.86390810707996</v>
      </c>
      <c r="G94" s="84">
        <f t="shared" si="14"/>
        <v>25</v>
      </c>
      <c r="H94" s="84"/>
      <c r="I94" s="84">
        <v>17</v>
      </c>
      <c r="J94" s="84"/>
      <c r="K94" s="84"/>
      <c r="L94" s="84">
        <v>10</v>
      </c>
      <c r="M94" s="84">
        <v>1</v>
      </c>
      <c r="N94" s="84"/>
      <c r="O94" s="84"/>
      <c r="P94" s="84"/>
      <c r="Q94" s="84"/>
    </row>
    <row r="95" spans="1:27">
      <c r="A95" s="126"/>
      <c r="B95" s="84" t="str">
        <f t="shared" si="16"/>
        <v>C17Cl12</v>
      </c>
      <c r="C95" s="84" t="str">
        <f t="shared" si="15"/>
        <v>C17H24Cl12</v>
      </c>
      <c r="D95" s="105">
        <f t="shared" si="13"/>
        <v>649.81108283968001</v>
      </c>
      <c r="E95" s="105">
        <f t="shared" si="11"/>
        <v>648.80380638761005</v>
      </c>
      <c r="F95" s="106">
        <f t="shared" si="12"/>
        <v>708.82493575500996</v>
      </c>
      <c r="G95" s="84">
        <f t="shared" si="14"/>
        <v>24</v>
      </c>
      <c r="H95" s="84"/>
      <c r="I95" s="84">
        <v>17</v>
      </c>
      <c r="J95" s="84"/>
      <c r="K95" s="84"/>
      <c r="L95" s="84">
        <v>11</v>
      </c>
      <c r="M95" s="84">
        <v>1</v>
      </c>
      <c r="N95" s="84"/>
      <c r="O95" s="84"/>
      <c r="P95" s="84"/>
      <c r="Q95" s="84"/>
    </row>
    <row r="96" spans="1:27">
      <c r="A96" s="126"/>
      <c r="B96" s="84" t="str">
        <f t="shared" si="16"/>
        <v>C17Cl13</v>
      </c>
      <c r="C96" s="84" t="str">
        <f t="shared" si="15"/>
        <v>C17H23Cl13</v>
      </c>
      <c r="D96" s="105">
        <f t="shared" si="13"/>
        <v>683.77211048761001</v>
      </c>
      <c r="E96" s="105">
        <f t="shared" si="11"/>
        <v>682.76483403554005</v>
      </c>
      <c r="F96" s="106">
        <f t="shared" si="12"/>
        <v>742.78596340293996</v>
      </c>
      <c r="G96" s="84">
        <f t="shared" si="14"/>
        <v>23</v>
      </c>
      <c r="H96" s="84"/>
      <c r="I96" s="84">
        <v>17</v>
      </c>
      <c r="J96" s="84"/>
      <c r="K96" s="84"/>
      <c r="L96" s="84">
        <v>12</v>
      </c>
      <c r="M96" s="84">
        <v>1</v>
      </c>
      <c r="N96" s="84"/>
      <c r="O96" s="84"/>
      <c r="P96" s="84"/>
      <c r="Q96" s="84"/>
    </row>
    <row r="97" spans="1:27">
      <c r="A97" s="126"/>
      <c r="B97" s="84" t="str">
        <f t="shared" si="16"/>
        <v>C17Cl14</v>
      </c>
      <c r="C97" s="84" t="str">
        <f t="shared" si="15"/>
        <v>C17H22Cl14</v>
      </c>
      <c r="D97" s="105">
        <f t="shared" si="13"/>
        <v>717.73313813554</v>
      </c>
      <c r="E97" s="105">
        <f t="shared" si="11"/>
        <v>716.72586168347004</v>
      </c>
      <c r="F97" s="106">
        <f t="shared" si="12"/>
        <v>776.74699105086995</v>
      </c>
      <c r="G97" s="84">
        <f t="shared" si="14"/>
        <v>22</v>
      </c>
      <c r="H97" s="84"/>
      <c r="I97" s="84">
        <v>17</v>
      </c>
      <c r="J97" s="84"/>
      <c r="K97" s="84"/>
      <c r="L97" s="84">
        <v>13</v>
      </c>
      <c r="M97" s="84">
        <v>1</v>
      </c>
      <c r="N97" s="84"/>
      <c r="O97" s="84"/>
      <c r="P97" s="84"/>
      <c r="Q97" s="84"/>
    </row>
    <row r="98" spans="1:27">
      <c r="A98" s="126"/>
      <c r="B98" s="84" t="str">
        <f t="shared" ref="B98:B100" si="17">"C"&amp;I98&amp;"Cl"&amp;SUM(L98:M98)</f>
        <v>C17Cl15</v>
      </c>
      <c r="C98" s="84" t="str">
        <f t="shared" ref="C98:C100" si="18">"C"&amp;I98&amp;"H"&amp;G98&amp;"Cl"&amp;SUM(L98:M98)</f>
        <v>C17H21Cl15</v>
      </c>
      <c r="D98" s="105">
        <f t="shared" si="13"/>
        <v>751.69416578347</v>
      </c>
      <c r="E98" s="105">
        <f t="shared" si="11"/>
        <v>750.68688933140004</v>
      </c>
      <c r="F98" s="106">
        <f t="shared" si="12"/>
        <v>810.70801869879995</v>
      </c>
      <c r="G98" s="84">
        <f t="shared" si="14"/>
        <v>21</v>
      </c>
      <c r="H98" s="84"/>
      <c r="I98" s="84">
        <v>17</v>
      </c>
      <c r="J98" s="84"/>
      <c r="K98" s="84"/>
      <c r="L98" s="84">
        <v>14</v>
      </c>
      <c r="M98" s="84">
        <v>1</v>
      </c>
      <c r="N98" s="84"/>
      <c r="O98" s="84"/>
      <c r="P98" s="84"/>
      <c r="Q98" s="84"/>
    </row>
    <row r="99" spans="1:27">
      <c r="A99" s="126"/>
      <c r="B99" s="84" t="str">
        <f t="shared" si="17"/>
        <v>C17Cl16</v>
      </c>
      <c r="C99" s="84" t="str">
        <f t="shared" si="18"/>
        <v>C17H20Cl16</v>
      </c>
      <c r="D99" s="105">
        <f t="shared" si="13"/>
        <v>785.65519343139999</v>
      </c>
      <c r="E99" s="105">
        <f t="shared" si="11"/>
        <v>784.64791697933003</v>
      </c>
      <c r="F99" s="106">
        <f t="shared" si="12"/>
        <v>844.66904634672994</v>
      </c>
      <c r="G99" s="84">
        <f t="shared" si="14"/>
        <v>20</v>
      </c>
      <c r="H99" s="84"/>
      <c r="I99" s="84">
        <v>17</v>
      </c>
      <c r="J99" s="84"/>
      <c r="K99" s="84"/>
      <c r="L99" s="84">
        <v>15</v>
      </c>
      <c r="M99" s="84">
        <v>1</v>
      </c>
      <c r="N99" s="84"/>
      <c r="O99" s="84"/>
      <c r="P99" s="84"/>
      <c r="Q99" s="84"/>
    </row>
    <row r="100" spans="1:27">
      <c r="A100" s="127"/>
      <c r="B100" s="89" t="str">
        <f t="shared" si="17"/>
        <v>C17Cl17</v>
      </c>
      <c r="C100" s="89" t="str">
        <f t="shared" si="18"/>
        <v>C17H19Cl17</v>
      </c>
      <c r="D100" s="107">
        <f t="shared" si="13"/>
        <v>819.61622107932999</v>
      </c>
      <c r="E100" s="107">
        <f t="shared" si="11"/>
        <v>818.60894462726003</v>
      </c>
      <c r="F100" s="108">
        <f t="shared" si="12"/>
        <v>878.63007399465994</v>
      </c>
      <c r="G100" s="89">
        <f t="shared" si="14"/>
        <v>19</v>
      </c>
      <c r="H100" s="89"/>
      <c r="I100" s="89">
        <v>17</v>
      </c>
      <c r="J100" s="89"/>
      <c r="K100" s="89"/>
      <c r="L100" s="89">
        <v>16</v>
      </c>
      <c r="M100" s="89">
        <v>1</v>
      </c>
      <c r="N100" s="89"/>
      <c r="O100" s="89"/>
      <c r="P100" s="89"/>
      <c r="Q100" s="89"/>
      <c r="R100" s="79"/>
      <c r="S100" s="80"/>
      <c r="T100" s="79"/>
      <c r="U100" s="79"/>
      <c r="V100" s="79"/>
      <c r="W100" s="79"/>
      <c r="X100" s="79"/>
      <c r="Y100" s="79"/>
      <c r="Z100" s="79"/>
      <c r="AA100" s="79"/>
    </row>
    <row r="101" spans="1:27">
      <c r="A101" s="128" t="s">
        <v>469</v>
      </c>
      <c r="B101" s="84" t="str">
        <f t="shared" ref="B101:B164" si="19">"C"&amp;I101&amp;"Cl"&amp;SUM(L101:M101)</f>
        <v>C18Cl4</v>
      </c>
      <c r="C101" s="84" t="str">
        <f t="shared" ref="C101:C164" si="20">"C"&amp;I101&amp;"H"&amp;G101&amp;"Cl"&amp;SUM(L101:M101)</f>
        <v>C18H34Cl4</v>
      </c>
      <c r="D101" s="105">
        <f t="shared" si="13"/>
        <v>392.13851172038</v>
      </c>
      <c r="E101" s="105">
        <f t="shared" si="11"/>
        <v>391.13123526830998</v>
      </c>
      <c r="F101" s="106">
        <f t="shared" si="12"/>
        <v>451.15236463571</v>
      </c>
      <c r="G101" s="84">
        <f t="shared" si="14"/>
        <v>34</v>
      </c>
      <c r="H101" s="84"/>
      <c r="I101" s="84">
        <v>18</v>
      </c>
      <c r="J101" s="84"/>
      <c r="K101" s="84"/>
      <c r="L101" s="84">
        <v>3</v>
      </c>
      <c r="M101" s="84">
        <v>1</v>
      </c>
      <c r="N101" s="84"/>
      <c r="O101" s="84"/>
      <c r="P101" s="84"/>
      <c r="Q101" s="84"/>
    </row>
    <row r="102" spans="1:27">
      <c r="A102" s="129"/>
      <c r="B102" s="84" t="str">
        <f t="shared" si="19"/>
        <v>C18Cl5</v>
      </c>
      <c r="C102" s="84" t="str">
        <f t="shared" si="20"/>
        <v>C18H33Cl5</v>
      </c>
      <c r="D102" s="105">
        <f t="shared" si="13"/>
        <v>426.09953936830999</v>
      </c>
      <c r="E102" s="105">
        <f t="shared" si="11"/>
        <v>425.09226291623997</v>
      </c>
      <c r="F102" s="106">
        <f t="shared" si="12"/>
        <v>485.11339228364</v>
      </c>
      <c r="G102" s="84">
        <f t="shared" si="14"/>
        <v>33</v>
      </c>
      <c r="H102" s="84"/>
      <c r="I102" s="84">
        <v>18</v>
      </c>
      <c r="J102" s="84"/>
      <c r="K102" s="84"/>
      <c r="L102" s="84">
        <v>4</v>
      </c>
      <c r="M102" s="84">
        <v>1</v>
      </c>
      <c r="N102" s="84"/>
      <c r="O102" s="84"/>
      <c r="P102" s="84"/>
      <c r="Q102" s="84"/>
    </row>
    <row r="103" spans="1:27">
      <c r="A103" s="129"/>
      <c r="B103" s="84" t="str">
        <f t="shared" si="19"/>
        <v>C18Cl6</v>
      </c>
      <c r="C103" s="84" t="str">
        <f t="shared" si="20"/>
        <v>C18H32Cl6</v>
      </c>
      <c r="D103" s="105">
        <f t="shared" si="13"/>
        <v>460.06056701623999</v>
      </c>
      <c r="E103" s="105">
        <f t="shared" si="11"/>
        <v>459.05329056416997</v>
      </c>
      <c r="F103" s="106">
        <f t="shared" si="12"/>
        <v>519.07441993156999</v>
      </c>
      <c r="G103" s="84">
        <f t="shared" si="14"/>
        <v>32</v>
      </c>
      <c r="H103" s="84"/>
      <c r="I103" s="84">
        <v>18</v>
      </c>
      <c r="J103" s="84"/>
      <c r="K103" s="84"/>
      <c r="L103" s="84">
        <v>5</v>
      </c>
      <c r="M103" s="84">
        <v>1</v>
      </c>
      <c r="N103" s="84"/>
      <c r="O103" s="84"/>
      <c r="P103" s="84"/>
      <c r="Q103" s="84"/>
    </row>
    <row r="104" spans="1:27">
      <c r="A104" s="129"/>
      <c r="B104" s="84" t="str">
        <f t="shared" si="19"/>
        <v>C18Cl7</v>
      </c>
      <c r="C104" s="84" t="str">
        <f t="shared" si="20"/>
        <v>C18H31Cl7</v>
      </c>
      <c r="D104" s="105">
        <f t="shared" si="13"/>
        <v>494.02159466416998</v>
      </c>
      <c r="E104" s="105">
        <f t="shared" si="11"/>
        <v>493.01431821209997</v>
      </c>
      <c r="F104" s="106">
        <f t="shared" si="12"/>
        <v>553.03544757949999</v>
      </c>
      <c r="G104" s="84">
        <f t="shared" si="14"/>
        <v>31</v>
      </c>
      <c r="H104" s="84"/>
      <c r="I104" s="84">
        <v>18</v>
      </c>
      <c r="J104" s="84"/>
      <c r="K104" s="84"/>
      <c r="L104" s="84">
        <v>6</v>
      </c>
      <c r="M104" s="84">
        <v>1</v>
      </c>
      <c r="N104" s="84"/>
      <c r="O104" s="84"/>
      <c r="P104" s="84"/>
      <c r="Q104" s="84"/>
    </row>
    <row r="105" spans="1:27">
      <c r="A105" s="129"/>
      <c r="B105" s="84" t="str">
        <f t="shared" si="19"/>
        <v>C18Cl8</v>
      </c>
      <c r="C105" s="84" t="str">
        <f t="shared" si="20"/>
        <v>C18H30Cl8</v>
      </c>
      <c r="D105" s="105">
        <f t="shared" si="13"/>
        <v>527.98262231210003</v>
      </c>
      <c r="E105" s="105">
        <f t="shared" si="11"/>
        <v>526.97534586003007</v>
      </c>
      <c r="F105" s="106">
        <f t="shared" si="12"/>
        <v>586.99647522742998</v>
      </c>
      <c r="G105" s="84">
        <f t="shared" si="14"/>
        <v>30</v>
      </c>
      <c r="H105" s="84"/>
      <c r="I105" s="84">
        <v>18</v>
      </c>
      <c r="J105" s="84"/>
      <c r="K105" s="84"/>
      <c r="L105" s="84">
        <v>7</v>
      </c>
      <c r="M105" s="84">
        <v>1</v>
      </c>
      <c r="N105" s="84"/>
      <c r="O105" s="84"/>
      <c r="P105" s="84"/>
      <c r="Q105" s="84"/>
    </row>
    <row r="106" spans="1:27">
      <c r="A106" s="129"/>
      <c r="B106" s="84" t="str">
        <f t="shared" si="19"/>
        <v>C18Cl9</v>
      </c>
      <c r="C106" s="84" t="str">
        <f t="shared" si="20"/>
        <v>C18H29Cl9</v>
      </c>
      <c r="D106" s="105">
        <f t="shared" si="13"/>
        <v>561.94364996003003</v>
      </c>
      <c r="E106" s="105">
        <f t="shared" si="11"/>
        <v>560.93637350796007</v>
      </c>
      <c r="F106" s="106">
        <f t="shared" si="12"/>
        <v>620.95750287535998</v>
      </c>
      <c r="G106" s="84">
        <f t="shared" si="14"/>
        <v>29</v>
      </c>
      <c r="H106" s="84"/>
      <c r="I106" s="84">
        <v>18</v>
      </c>
      <c r="J106" s="84"/>
      <c r="K106" s="84"/>
      <c r="L106" s="84">
        <v>8</v>
      </c>
      <c r="M106" s="84">
        <v>1</v>
      </c>
      <c r="N106" s="84"/>
      <c r="O106" s="84"/>
      <c r="P106" s="84"/>
      <c r="Q106" s="84"/>
    </row>
    <row r="107" spans="1:27">
      <c r="A107" s="129"/>
      <c r="B107" s="84" t="str">
        <f t="shared" si="19"/>
        <v>C18Cl10</v>
      </c>
      <c r="C107" s="84" t="str">
        <f t="shared" si="20"/>
        <v>C18H28Cl10</v>
      </c>
      <c r="D107" s="105">
        <f t="shared" si="13"/>
        <v>595.90467760796002</v>
      </c>
      <c r="E107" s="105">
        <f t="shared" si="11"/>
        <v>594.89740115589007</v>
      </c>
      <c r="F107" s="106">
        <f t="shared" si="12"/>
        <v>654.91853052328997</v>
      </c>
      <c r="G107" s="84">
        <f t="shared" si="14"/>
        <v>28</v>
      </c>
      <c r="H107" s="84"/>
      <c r="I107" s="84">
        <v>18</v>
      </c>
      <c r="J107" s="84"/>
      <c r="K107" s="84"/>
      <c r="L107" s="84">
        <v>9</v>
      </c>
      <c r="M107" s="84">
        <v>1</v>
      </c>
      <c r="N107" s="84"/>
      <c r="O107" s="84"/>
      <c r="P107" s="84"/>
      <c r="Q107" s="84"/>
    </row>
    <row r="108" spans="1:27">
      <c r="A108" s="129"/>
      <c r="B108" s="84" t="str">
        <f t="shared" si="19"/>
        <v>C18Cl11</v>
      </c>
      <c r="C108" s="84" t="str">
        <f t="shared" si="20"/>
        <v>C18H27Cl11</v>
      </c>
      <c r="D108" s="105">
        <f t="shared" si="13"/>
        <v>629.86570525589002</v>
      </c>
      <c r="E108" s="105">
        <f t="shared" si="11"/>
        <v>628.85842880382006</v>
      </c>
      <c r="F108" s="106">
        <f t="shared" si="12"/>
        <v>688.87955817121997</v>
      </c>
      <c r="G108" s="84">
        <f t="shared" si="14"/>
        <v>27</v>
      </c>
      <c r="H108" s="84"/>
      <c r="I108" s="84">
        <v>18</v>
      </c>
      <c r="J108" s="84"/>
      <c r="K108" s="84"/>
      <c r="L108" s="84">
        <v>10</v>
      </c>
      <c r="M108" s="84">
        <v>1</v>
      </c>
      <c r="N108" s="84"/>
      <c r="O108" s="84"/>
      <c r="P108" s="84"/>
      <c r="Q108" s="84"/>
    </row>
    <row r="109" spans="1:27">
      <c r="A109" s="129"/>
      <c r="B109" s="84" t="str">
        <f t="shared" si="19"/>
        <v>C18Cl12</v>
      </c>
      <c r="C109" s="84" t="str">
        <f t="shared" si="20"/>
        <v>C18H26Cl12</v>
      </c>
      <c r="D109" s="105">
        <f t="shared" si="13"/>
        <v>663.82673290382002</v>
      </c>
      <c r="E109" s="105">
        <f t="shared" si="11"/>
        <v>662.81945645175006</v>
      </c>
      <c r="F109" s="106">
        <f t="shared" si="12"/>
        <v>722.84058581914996</v>
      </c>
      <c r="G109" s="84">
        <f t="shared" si="14"/>
        <v>26</v>
      </c>
      <c r="H109" s="84"/>
      <c r="I109" s="84">
        <v>18</v>
      </c>
      <c r="J109" s="84"/>
      <c r="K109" s="84"/>
      <c r="L109" s="84">
        <v>11</v>
      </c>
      <c r="M109" s="84">
        <v>1</v>
      </c>
      <c r="N109" s="84"/>
      <c r="O109" s="84"/>
      <c r="P109" s="84"/>
      <c r="Q109" s="84"/>
    </row>
    <row r="110" spans="1:27">
      <c r="A110" s="129"/>
      <c r="B110" s="84" t="str">
        <f t="shared" si="19"/>
        <v>C18Cl13</v>
      </c>
      <c r="C110" s="84" t="str">
        <f t="shared" si="20"/>
        <v>C18H25Cl13</v>
      </c>
      <c r="D110" s="105">
        <f t="shared" si="13"/>
        <v>697.78776055175001</v>
      </c>
      <c r="E110" s="105">
        <f t="shared" si="11"/>
        <v>696.78048409968005</v>
      </c>
      <c r="F110" s="106">
        <f t="shared" si="12"/>
        <v>756.80161346707996</v>
      </c>
      <c r="G110" s="84">
        <f t="shared" si="14"/>
        <v>25</v>
      </c>
      <c r="H110" s="84"/>
      <c r="I110" s="84">
        <v>18</v>
      </c>
      <c r="J110" s="84"/>
      <c r="K110" s="84"/>
      <c r="L110" s="84">
        <v>12</v>
      </c>
      <c r="M110" s="84">
        <v>1</v>
      </c>
      <c r="N110" s="84"/>
      <c r="O110" s="84"/>
      <c r="P110" s="84"/>
      <c r="Q110" s="84"/>
    </row>
    <row r="111" spans="1:27">
      <c r="A111" s="129"/>
      <c r="B111" s="84" t="str">
        <f t="shared" si="19"/>
        <v>C18Cl14</v>
      </c>
      <c r="C111" s="84" t="str">
        <f t="shared" si="20"/>
        <v>C18H24Cl14</v>
      </c>
      <c r="D111" s="105">
        <f t="shared" si="13"/>
        <v>731.74878819968001</v>
      </c>
      <c r="E111" s="105">
        <f t="shared" si="11"/>
        <v>730.74151174761005</v>
      </c>
      <c r="F111" s="106">
        <f t="shared" si="12"/>
        <v>790.76264111500996</v>
      </c>
      <c r="G111" s="84">
        <f t="shared" si="14"/>
        <v>24</v>
      </c>
      <c r="H111" s="84"/>
      <c r="I111" s="84">
        <v>18</v>
      </c>
      <c r="J111" s="84"/>
      <c r="K111" s="84"/>
      <c r="L111" s="84">
        <v>13</v>
      </c>
      <c r="M111" s="84">
        <v>1</v>
      </c>
      <c r="N111" s="84"/>
      <c r="O111" s="84"/>
      <c r="P111" s="84"/>
      <c r="Q111" s="84"/>
    </row>
    <row r="112" spans="1:27">
      <c r="A112" s="129"/>
      <c r="B112" s="84" t="str">
        <f t="shared" si="19"/>
        <v>C18Cl15</v>
      </c>
      <c r="C112" s="84" t="str">
        <f t="shared" si="20"/>
        <v>C18H23Cl15</v>
      </c>
      <c r="D112" s="105">
        <f t="shared" si="13"/>
        <v>765.70981584761</v>
      </c>
      <c r="E112" s="105">
        <f t="shared" si="11"/>
        <v>764.70253939554004</v>
      </c>
      <c r="F112" s="106">
        <f t="shared" si="12"/>
        <v>824.72366876293995</v>
      </c>
      <c r="G112" s="84">
        <f t="shared" si="14"/>
        <v>23</v>
      </c>
      <c r="H112" s="84"/>
      <c r="I112" s="84">
        <v>18</v>
      </c>
      <c r="J112" s="84"/>
      <c r="K112" s="84"/>
      <c r="L112" s="84">
        <v>14</v>
      </c>
      <c r="M112" s="84">
        <v>1</v>
      </c>
      <c r="N112" s="84"/>
      <c r="O112" s="84"/>
      <c r="P112" s="84"/>
      <c r="Q112" s="84"/>
    </row>
    <row r="113" spans="1:27">
      <c r="A113" s="129"/>
      <c r="B113" s="84" t="str">
        <f t="shared" si="19"/>
        <v>C18Cl16</v>
      </c>
      <c r="C113" s="84" t="str">
        <f t="shared" si="20"/>
        <v>C18H22Cl16</v>
      </c>
      <c r="D113" s="105">
        <f t="shared" si="13"/>
        <v>799.67084349553988</v>
      </c>
      <c r="E113" s="105">
        <f t="shared" si="11"/>
        <v>798.66356704346993</v>
      </c>
      <c r="F113" s="106">
        <f t="shared" si="12"/>
        <v>858.68469641086983</v>
      </c>
      <c r="G113" s="84">
        <f t="shared" si="14"/>
        <v>22</v>
      </c>
      <c r="H113" s="84"/>
      <c r="I113" s="84">
        <v>18</v>
      </c>
      <c r="J113" s="84"/>
      <c r="K113" s="84"/>
      <c r="L113" s="84">
        <v>15</v>
      </c>
      <c r="M113" s="84">
        <v>1</v>
      </c>
      <c r="N113" s="84"/>
      <c r="O113" s="84"/>
      <c r="P113" s="84"/>
      <c r="Q113" s="84"/>
    </row>
    <row r="114" spans="1:27">
      <c r="A114" s="129"/>
      <c r="B114" s="84" t="str">
        <f t="shared" si="19"/>
        <v>C18Cl17</v>
      </c>
      <c r="C114" s="84" t="str">
        <f t="shared" si="20"/>
        <v>C18H21Cl17</v>
      </c>
      <c r="D114" s="105">
        <f t="shared" si="13"/>
        <v>833.63187114346999</v>
      </c>
      <c r="E114" s="105">
        <f t="shared" si="11"/>
        <v>832.62459469140003</v>
      </c>
      <c r="F114" s="106">
        <f t="shared" si="12"/>
        <v>892.64572405879994</v>
      </c>
      <c r="G114" s="84">
        <f t="shared" si="14"/>
        <v>21</v>
      </c>
      <c r="H114" s="84"/>
      <c r="I114" s="84">
        <v>18</v>
      </c>
      <c r="J114" s="84"/>
      <c r="K114" s="84"/>
      <c r="L114" s="84">
        <v>16</v>
      </c>
      <c r="M114" s="84">
        <v>1</v>
      </c>
      <c r="N114" s="84"/>
      <c r="O114" s="84"/>
      <c r="P114" s="84"/>
      <c r="Q114" s="84"/>
    </row>
    <row r="115" spans="1:27">
      <c r="A115" s="129"/>
      <c r="B115" s="89" t="str">
        <f t="shared" si="19"/>
        <v>C18Cl18</v>
      </c>
      <c r="C115" s="89" t="str">
        <f t="shared" si="20"/>
        <v>C18H20Cl18</v>
      </c>
      <c r="D115" s="107">
        <f t="shared" si="13"/>
        <v>867.5928987914001</v>
      </c>
      <c r="E115" s="107">
        <f t="shared" si="11"/>
        <v>866.58562233933014</v>
      </c>
      <c r="F115" s="108">
        <f t="shared" si="12"/>
        <v>926.60675170673005</v>
      </c>
      <c r="G115" s="89">
        <f t="shared" si="14"/>
        <v>20</v>
      </c>
      <c r="H115" s="89"/>
      <c r="I115" s="89">
        <v>18</v>
      </c>
      <c r="J115" s="89"/>
      <c r="K115" s="89"/>
      <c r="L115" s="89">
        <v>17</v>
      </c>
      <c r="M115" s="89">
        <v>1</v>
      </c>
      <c r="N115" s="89"/>
      <c r="O115" s="89"/>
      <c r="P115" s="89"/>
      <c r="Q115" s="89"/>
      <c r="R115" s="79"/>
      <c r="S115" s="80"/>
      <c r="T115" s="79"/>
      <c r="U115" s="79"/>
      <c r="V115" s="79"/>
      <c r="W115" s="79"/>
      <c r="X115" s="79"/>
      <c r="Y115" s="79"/>
      <c r="Z115" s="79"/>
      <c r="AA115" s="79"/>
    </row>
    <row r="116" spans="1:27">
      <c r="A116" s="129"/>
      <c r="B116" s="84" t="str">
        <f t="shared" si="19"/>
        <v>C19Cl4</v>
      </c>
      <c r="C116" s="84" t="str">
        <f t="shared" si="20"/>
        <v>C19H36Cl4</v>
      </c>
      <c r="D116" s="105">
        <f t="shared" si="13"/>
        <v>406.15416178452</v>
      </c>
      <c r="E116" s="105">
        <f t="shared" si="11"/>
        <v>405.14688533244998</v>
      </c>
      <c r="F116" s="106">
        <f t="shared" si="12"/>
        <v>465.16801469985</v>
      </c>
      <c r="G116" s="84">
        <f t="shared" si="14"/>
        <v>36</v>
      </c>
      <c r="H116" s="84"/>
      <c r="I116" s="84">
        <v>19</v>
      </c>
      <c r="J116" s="84"/>
      <c r="K116" s="84"/>
      <c r="L116" s="84">
        <v>3</v>
      </c>
      <c r="M116" s="84">
        <v>1</v>
      </c>
      <c r="N116" s="84"/>
      <c r="O116" s="84"/>
      <c r="P116" s="84"/>
      <c r="Q116" s="84"/>
    </row>
    <row r="117" spans="1:27">
      <c r="A117" s="129"/>
      <c r="B117" s="84" t="str">
        <f t="shared" si="19"/>
        <v>C19Cl5</v>
      </c>
      <c r="C117" s="84" t="str">
        <f t="shared" si="20"/>
        <v>C19H35Cl5</v>
      </c>
      <c r="D117" s="105">
        <f t="shared" si="13"/>
        <v>440.11518943244999</v>
      </c>
      <c r="E117" s="105">
        <f t="shared" si="11"/>
        <v>439.10791298037998</v>
      </c>
      <c r="F117" s="106">
        <f t="shared" si="12"/>
        <v>499.12904234778</v>
      </c>
      <c r="G117" s="84">
        <f t="shared" si="14"/>
        <v>35</v>
      </c>
      <c r="H117" s="84"/>
      <c r="I117" s="84">
        <v>19</v>
      </c>
      <c r="J117" s="84"/>
      <c r="K117" s="84"/>
      <c r="L117" s="84">
        <v>4</v>
      </c>
      <c r="M117" s="84">
        <v>1</v>
      </c>
      <c r="N117" s="84"/>
      <c r="O117" s="84"/>
      <c r="P117" s="84"/>
      <c r="Q117" s="84"/>
    </row>
    <row r="118" spans="1:27">
      <c r="A118" s="129"/>
      <c r="B118" s="84" t="str">
        <f t="shared" si="19"/>
        <v>C19Cl6</v>
      </c>
      <c r="C118" s="84" t="str">
        <f t="shared" si="20"/>
        <v>C19H34Cl6</v>
      </c>
      <c r="D118" s="105">
        <f t="shared" si="13"/>
        <v>474.07621708037999</v>
      </c>
      <c r="E118" s="105">
        <f t="shared" si="11"/>
        <v>473.06894062830997</v>
      </c>
      <c r="F118" s="106">
        <f t="shared" si="12"/>
        <v>533.09006999571</v>
      </c>
      <c r="G118" s="84">
        <f t="shared" si="14"/>
        <v>34</v>
      </c>
      <c r="H118" s="84"/>
      <c r="I118" s="84">
        <v>19</v>
      </c>
      <c r="J118" s="84"/>
      <c r="K118" s="84"/>
      <c r="L118" s="84">
        <v>5</v>
      </c>
      <c r="M118" s="84">
        <v>1</v>
      </c>
      <c r="N118" s="84"/>
      <c r="O118" s="84"/>
      <c r="P118" s="84"/>
      <c r="Q118" s="84"/>
    </row>
    <row r="119" spans="1:27">
      <c r="A119" s="129"/>
      <c r="B119" s="84" t="str">
        <f t="shared" si="19"/>
        <v>C19Cl7</v>
      </c>
      <c r="C119" s="84" t="str">
        <f t="shared" si="20"/>
        <v>C19H33Cl7</v>
      </c>
      <c r="D119" s="105">
        <f t="shared" si="13"/>
        <v>508.03724472830999</v>
      </c>
      <c r="E119" s="105">
        <f t="shared" si="11"/>
        <v>507.02996827623997</v>
      </c>
      <c r="F119" s="106">
        <f t="shared" si="12"/>
        <v>567.05109764363999</v>
      </c>
      <c r="G119" s="84">
        <f t="shared" si="14"/>
        <v>33</v>
      </c>
      <c r="H119" s="84"/>
      <c r="I119" s="84">
        <v>19</v>
      </c>
      <c r="J119" s="84"/>
      <c r="K119" s="84"/>
      <c r="L119" s="84">
        <v>6</v>
      </c>
      <c r="M119" s="84">
        <v>1</v>
      </c>
      <c r="N119" s="84"/>
      <c r="O119" s="84"/>
      <c r="P119" s="84"/>
      <c r="Q119" s="84"/>
    </row>
    <row r="120" spans="1:27">
      <c r="A120" s="129"/>
      <c r="B120" s="84" t="str">
        <f t="shared" si="19"/>
        <v>C19Cl8</v>
      </c>
      <c r="C120" s="84" t="str">
        <f t="shared" si="20"/>
        <v>C19H32Cl8</v>
      </c>
      <c r="D120" s="105">
        <f t="shared" si="13"/>
        <v>541.99827237624004</v>
      </c>
      <c r="E120" s="105">
        <f t="shared" si="11"/>
        <v>540.99099592417008</v>
      </c>
      <c r="F120" s="106">
        <f t="shared" si="12"/>
        <v>601.01212529156999</v>
      </c>
      <c r="G120" s="84">
        <f t="shared" si="14"/>
        <v>32</v>
      </c>
      <c r="H120" s="84"/>
      <c r="I120" s="84">
        <v>19</v>
      </c>
      <c r="J120" s="84"/>
      <c r="K120" s="84"/>
      <c r="L120" s="84">
        <v>7</v>
      </c>
      <c r="M120" s="84">
        <v>1</v>
      </c>
      <c r="N120" s="84"/>
      <c r="O120" s="84"/>
      <c r="P120" s="84"/>
      <c r="Q120" s="84"/>
    </row>
    <row r="121" spans="1:27">
      <c r="A121" s="129"/>
      <c r="B121" s="84" t="str">
        <f t="shared" si="19"/>
        <v>C19Cl9</v>
      </c>
      <c r="C121" s="84" t="str">
        <f t="shared" si="20"/>
        <v>C19H31Cl9</v>
      </c>
      <c r="D121" s="105">
        <f t="shared" si="13"/>
        <v>575.95930002417003</v>
      </c>
      <c r="E121" s="105">
        <f t="shared" si="11"/>
        <v>574.95202357210007</v>
      </c>
      <c r="F121" s="106">
        <f t="shared" si="12"/>
        <v>634.97315293949998</v>
      </c>
      <c r="G121" s="84">
        <f t="shared" si="14"/>
        <v>31</v>
      </c>
      <c r="H121" s="84"/>
      <c r="I121" s="84">
        <v>19</v>
      </c>
      <c r="J121" s="84"/>
      <c r="K121" s="84"/>
      <c r="L121" s="84">
        <v>8</v>
      </c>
      <c r="M121" s="84">
        <v>1</v>
      </c>
      <c r="N121" s="84"/>
      <c r="O121" s="84"/>
      <c r="P121" s="84"/>
      <c r="Q121" s="84"/>
    </row>
    <row r="122" spans="1:27">
      <c r="A122" s="129"/>
      <c r="B122" s="84" t="str">
        <f t="shared" si="19"/>
        <v>C19Cl10</v>
      </c>
      <c r="C122" s="84" t="str">
        <f t="shared" si="20"/>
        <v>C19H30Cl10</v>
      </c>
      <c r="D122" s="105">
        <f t="shared" si="13"/>
        <v>609.92032767210003</v>
      </c>
      <c r="E122" s="105">
        <f t="shared" si="11"/>
        <v>608.91305122003007</v>
      </c>
      <c r="F122" s="106">
        <f t="shared" si="12"/>
        <v>668.93418058742998</v>
      </c>
      <c r="G122" s="84">
        <f t="shared" si="14"/>
        <v>30</v>
      </c>
      <c r="H122" s="84"/>
      <c r="I122" s="84">
        <v>19</v>
      </c>
      <c r="J122" s="84"/>
      <c r="K122" s="84"/>
      <c r="L122" s="84">
        <v>9</v>
      </c>
      <c r="M122" s="84">
        <v>1</v>
      </c>
      <c r="N122" s="84"/>
      <c r="O122" s="84"/>
      <c r="P122" s="84"/>
      <c r="Q122" s="84"/>
    </row>
    <row r="123" spans="1:27">
      <c r="A123" s="129"/>
      <c r="B123" s="84" t="str">
        <f t="shared" si="19"/>
        <v>C19Cl11</v>
      </c>
      <c r="C123" s="84" t="str">
        <f t="shared" si="20"/>
        <v>C19H29Cl11</v>
      </c>
      <c r="D123" s="105">
        <f t="shared" si="13"/>
        <v>643.88135532003002</v>
      </c>
      <c r="E123" s="105">
        <f t="shared" si="11"/>
        <v>642.87407886796007</v>
      </c>
      <c r="F123" s="106">
        <f t="shared" si="12"/>
        <v>702.89520823535997</v>
      </c>
      <c r="G123" s="84">
        <f t="shared" si="14"/>
        <v>29</v>
      </c>
      <c r="H123" s="84"/>
      <c r="I123" s="84">
        <v>19</v>
      </c>
      <c r="J123" s="84"/>
      <c r="K123" s="84"/>
      <c r="L123" s="84">
        <v>10</v>
      </c>
      <c r="M123" s="84">
        <v>1</v>
      </c>
      <c r="N123" s="84"/>
      <c r="O123" s="84"/>
      <c r="P123" s="84"/>
      <c r="Q123" s="84"/>
    </row>
    <row r="124" spans="1:27">
      <c r="A124" s="129"/>
      <c r="B124" s="84" t="str">
        <f t="shared" si="19"/>
        <v>C19Cl12</v>
      </c>
      <c r="C124" s="84" t="str">
        <f t="shared" si="20"/>
        <v>C19H28Cl12</v>
      </c>
      <c r="D124" s="105">
        <f t="shared" si="13"/>
        <v>677.84238296796002</v>
      </c>
      <c r="E124" s="105">
        <f t="shared" si="11"/>
        <v>676.83510651589006</v>
      </c>
      <c r="F124" s="106">
        <f t="shared" si="12"/>
        <v>736.85623588328997</v>
      </c>
      <c r="G124" s="84">
        <f t="shared" si="14"/>
        <v>28</v>
      </c>
      <c r="H124" s="84"/>
      <c r="I124" s="84">
        <v>19</v>
      </c>
      <c r="J124" s="84"/>
      <c r="K124" s="84"/>
      <c r="L124" s="84">
        <v>11</v>
      </c>
      <c r="M124" s="84">
        <v>1</v>
      </c>
      <c r="N124" s="84"/>
      <c r="O124" s="84"/>
      <c r="P124" s="84"/>
      <c r="Q124" s="84"/>
    </row>
    <row r="125" spans="1:27">
      <c r="A125" s="129"/>
      <c r="B125" s="84" t="str">
        <f t="shared" si="19"/>
        <v>C19Cl13</v>
      </c>
      <c r="C125" s="84" t="str">
        <f t="shared" si="20"/>
        <v>C19H27Cl13</v>
      </c>
      <c r="D125" s="105">
        <f t="shared" si="13"/>
        <v>711.80341061589002</v>
      </c>
      <c r="E125" s="105">
        <f t="shared" si="11"/>
        <v>710.79613416382006</v>
      </c>
      <c r="F125" s="106">
        <f t="shared" si="12"/>
        <v>770.81726353121996</v>
      </c>
      <c r="G125" s="84">
        <f t="shared" si="14"/>
        <v>27</v>
      </c>
      <c r="H125" s="84"/>
      <c r="I125" s="84">
        <v>19</v>
      </c>
      <c r="J125" s="84"/>
      <c r="K125" s="84"/>
      <c r="L125" s="84">
        <v>12</v>
      </c>
      <c r="M125" s="84">
        <v>1</v>
      </c>
      <c r="N125" s="84"/>
      <c r="O125" s="84"/>
      <c r="P125" s="84"/>
      <c r="Q125" s="84"/>
    </row>
    <row r="126" spans="1:27">
      <c r="A126" s="129"/>
      <c r="B126" s="84" t="str">
        <f t="shared" si="19"/>
        <v>C19Cl14</v>
      </c>
      <c r="C126" s="84" t="str">
        <f t="shared" si="20"/>
        <v>C19H26Cl14</v>
      </c>
      <c r="D126" s="105">
        <f t="shared" si="13"/>
        <v>745.76443826382001</v>
      </c>
      <c r="E126" s="105">
        <f t="shared" si="11"/>
        <v>744.75716181175005</v>
      </c>
      <c r="F126" s="106">
        <f t="shared" si="12"/>
        <v>804.77829117914996</v>
      </c>
      <c r="G126" s="84">
        <f t="shared" si="14"/>
        <v>26</v>
      </c>
      <c r="H126" s="84"/>
      <c r="I126" s="84">
        <v>19</v>
      </c>
      <c r="J126" s="84"/>
      <c r="K126" s="84"/>
      <c r="L126" s="84">
        <v>13</v>
      </c>
      <c r="M126" s="84">
        <v>1</v>
      </c>
      <c r="N126" s="84"/>
      <c r="O126" s="84"/>
      <c r="P126" s="84"/>
      <c r="Q126" s="84"/>
    </row>
    <row r="127" spans="1:27">
      <c r="A127" s="129"/>
      <c r="B127" s="84" t="str">
        <f t="shared" si="19"/>
        <v>C19Cl15</v>
      </c>
      <c r="C127" s="84" t="str">
        <f t="shared" si="20"/>
        <v>C19H25Cl15</v>
      </c>
      <c r="D127" s="105">
        <f t="shared" si="13"/>
        <v>779.72546591175001</v>
      </c>
      <c r="E127" s="105">
        <f t="shared" si="11"/>
        <v>778.71818945968005</v>
      </c>
      <c r="F127" s="106">
        <f t="shared" si="12"/>
        <v>838.73931882707996</v>
      </c>
      <c r="G127" s="84">
        <f t="shared" si="14"/>
        <v>25</v>
      </c>
      <c r="H127" s="84"/>
      <c r="I127" s="84">
        <v>19</v>
      </c>
      <c r="J127" s="84"/>
      <c r="K127" s="84"/>
      <c r="L127" s="84">
        <v>14</v>
      </c>
      <c r="M127" s="84">
        <v>1</v>
      </c>
      <c r="N127" s="84"/>
      <c r="O127" s="84"/>
      <c r="P127" s="84"/>
      <c r="Q127" s="84"/>
    </row>
    <row r="128" spans="1:27">
      <c r="A128" s="129"/>
      <c r="B128" s="84" t="str">
        <f t="shared" si="19"/>
        <v>C19Cl16</v>
      </c>
      <c r="C128" s="84" t="str">
        <f t="shared" si="20"/>
        <v>C19H24Cl16</v>
      </c>
      <c r="D128" s="105">
        <f t="shared" si="13"/>
        <v>813.68649355968</v>
      </c>
      <c r="E128" s="105">
        <f t="shared" si="11"/>
        <v>812.67921710761004</v>
      </c>
      <c r="F128" s="106">
        <f t="shared" si="12"/>
        <v>872.70034647500995</v>
      </c>
      <c r="G128" s="84">
        <f t="shared" si="14"/>
        <v>24</v>
      </c>
      <c r="H128" s="84"/>
      <c r="I128" s="84">
        <v>19</v>
      </c>
      <c r="J128" s="84"/>
      <c r="K128" s="84"/>
      <c r="L128" s="84">
        <v>15</v>
      </c>
      <c r="M128" s="84">
        <v>1</v>
      </c>
      <c r="N128" s="84"/>
      <c r="O128" s="84"/>
      <c r="P128" s="84"/>
      <c r="Q128" s="84"/>
    </row>
    <row r="129" spans="1:27">
      <c r="A129" s="129"/>
      <c r="B129" s="84" t="str">
        <f t="shared" si="19"/>
        <v>C19Cl17</v>
      </c>
      <c r="C129" s="84" t="str">
        <f t="shared" si="20"/>
        <v>C19H23Cl17</v>
      </c>
      <c r="D129" s="105">
        <f t="shared" si="13"/>
        <v>847.64752120761</v>
      </c>
      <c r="E129" s="105">
        <f t="shared" si="11"/>
        <v>846.64024475554004</v>
      </c>
      <c r="F129" s="106">
        <f t="shared" si="12"/>
        <v>906.66137412293995</v>
      </c>
      <c r="G129" s="84">
        <f t="shared" si="14"/>
        <v>23</v>
      </c>
      <c r="H129" s="84"/>
      <c r="I129" s="84">
        <v>19</v>
      </c>
      <c r="J129" s="84"/>
      <c r="K129" s="84"/>
      <c r="L129" s="84">
        <v>16</v>
      </c>
      <c r="M129" s="84">
        <v>1</v>
      </c>
      <c r="N129" s="84"/>
      <c r="O129" s="84"/>
      <c r="P129" s="84"/>
      <c r="Q129" s="84"/>
    </row>
    <row r="130" spans="1:27">
      <c r="A130" s="129"/>
      <c r="B130" s="84" t="str">
        <f t="shared" si="19"/>
        <v>C19Cl18</v>
      </c>
      <c r="C130" s="84" t="str">
        <f t="shared" si="20"/>
        <v>C19H22Cl18</v>
      </c>
      <c r="D130" s="105">
        <f t="shared" si="13"/>
        <v>881.60854885553999</v>
      </c>
      <c r="E130" s="105">
        <f t="shared" si="11"/>
        <v>880.60127240347003</v>
      </c>
      <c r="F130" s="106">
        <f t="shared" si="12"/>
        <v>940.62240177086994</v>
      </c>
      <c r="G130" s="84">
        <f t="shared" si="14"/>
        <v>22</v>
      </c>
      <c r="H130" s="84"/>
      <c r="I130" s="84">
        <v>19</v>
      </c>
      <c r="J130" s="84"/>
      <c r="K130" s="84"/>
      <c r="L130" s="84">
        <v>17</v>
      </c>
      <c r="M130" s="84">
        <v>1</v>
      </c>
      <c r="N130" s="84"/>
      <c r="O130" s="84"/>
      <c r="P130" s="84"/>
      <c r="Q130" s="84"/>
    </row>
    <row r="131" spans="1:27">
      <c r="A131" s="129"/>
      <c r="B131" s="89" t="str">
        <f t="shared" si="19"/>
        <v>C19Cl19</v>
      </c>
      <c r="C131" s="89" t="str">
        <f t="shared" si="20"/>
        <v>C19H21Cl19</v>
      </c>
      <c r="D131" s="107">
        <f t="shared" si="13"/>
        <v>915.56957650346999</v>
      </c>
      <c r="E131" s="107">
        <f t="shared" si="11"/>
        <v>914.56230005140003</v>
      </c>
      <c r="F131" s="108">
        <f t="shared" si="12"/>
        <v>974.58342941879994</v>
      </c>
      <c r="G131" s="89">
        <f t="shared" si="14"/>
        <v>21</v>
      </c>
      <c r="H131" s="89"/>
      <c r="I131" s="89">
        <v>19</v>
      </c>
      <c r="J131" s="89"/>
      <c r="K131" s="89"/>
      <c r="L131" s="89">
        <v>18</v>
      </c>
      <c r="M131" s="89">
        <v>1</v>
      </c>
      <c r="N131" s="89"/>
      <c r="O131" s="89"/>
      <c r="P131" s="89"/>
      <c r="Q131" s="89"/>
      <c r="R131" s="79"/>
      <c r="S131" s="80"/>
      <c r="T131" s="79"/>
      <c r="U131" s="79"/>
      <c r="V131" s="79"/>
      <c r="W131" s="79"/>
      <c r="X131" s="79"/>
      <c r="Y131" s="79"/>
      <c r="Z131" s="79"/>
      <c r="AA131" s="79"/>
    </row>
    <row r="132" spans="1:27">
      <c r="A132" s="129"/>
      <c r="B132" s="84" t="str">
        <f t="shared" si="19"/>
        <v>C20Cl4</v>
      </c>
      <c r="C132" s="84" t="str">
        <f t="shared" si="20"/>
        <v>C20H38Cl4</v>
      </c>
      <c r="D132" s="105">
        <f t="shared" si="13"/>
        <v>420.16981184865995</v>
      </c>
      <c r="E132" s="105">
        <f t="shared" si="11"/>
        <v>419.16253539658993</v>
      </c>
      <c r="F132" s="106">
        <f t="shared" si="12"/>
        <v>479.18366476398995</v>
      </c>
      <c r="G132" s="84">
        <f t="shared" si="14"/>
        <v>38</v>
      </c>
      <c r="H132" s="84"/>
      <c r="I132" s="84">
        <v>20</v>
      </c>
      <c r="J132" s="84"/>
      <c r="K132" s="84"/>
      <c r="L132" s="84">
        <v>3</v>
      </c>
      <c r="M132" s="84">
        <v>1</v>
      </c>
      <c r="N132" s="84"/>
      <c r="O132" s="84"/>
      <c r="P132" s="84"/>
      <c r="Q132" s="84"/>
    </row>
    <row r="133" spans="1:27">
      <c r="A133" s="129"/>
      <c r="B133" s="84" t="str">
        <f t="shared" si="19"/>
        <v>C20Cl5</v>
      </c>
      <c r="C133" s="84" t="str">
        <f t="shared" si="20"/>
        <v>C20H37Cl5</v>
      </c>
      <c r="D133" s="105">
        <f t="shared" si="13"/>
        <v>454.13083949659</v>
      </c>
      <c r="E133" s="105">
        <f t="shared" si="11"/>
        <v>453.12356304451998</v>
      </c>
      <c r="F133" s="106">
        <f t="shared" si="12"/>
        <v>513.14469241192</v>
      </c>
      <c r="G133" s="84">
        <f t="shared" si="14"/>
        <v>37</v>
      </c>
      <c r="H133" s="84"/>
      <c r="I133" s="84">
        <v>20</v>
      </c>
      <c r="J133" s="84"/>
      <c r="K133" s="84"/>
      <c r="L133" s="84">
        <v>4</v>
      </c>
      <c r="M133" s="84">
        <v>1</v>
      </c>
      <c r="N133" s="84"/>
      <c r="O133" s="84"/>
      <c r="P133" s="84"/>
      <c r="Q133" s="84"/>
    </row>
    <row r="134" spans="1:27">
      <c r="A134" s="129"/>
      <c r="B134" s="84" t="str">
        <f t="shared" si="19"/>
        <v>C20Cl6</v>
      </c>
      <c r="C134" s="84" t="str">
        <f t="shared" si="20"/>
        <v>C20H36Cl6</v>
      </c>
      <c r="D134" s="105">
        <f t="shared" si="13"/>
        <v>488.09186714451999</v>
      </c>
      <c r="E134" s="105">
        <f t="shared" si="11"/>
        <v>487.08459069244998</v>
      </c>
      <c r="F134" s="106">
        <f t="shared" si="12"/>
        <v>547.10572005985</v>
      </c>
      <c r="G134" s="84">
        <f t="shared" si="14"/>
        <v>36</v>
      </c>
      <c r="H134" s="84"/>
      <c r="I134" s="84">
        <v>20</v>
      </c>
      <c r="J134" s="84"/>
      <c r="K134" s="84"/>
      <c r="L134" s="84">
        <v>5</v>
      </c>
      <c r="M134" s="84">
        <v>1</v>
      </c>
      <c r="N134" s="84"/>
      <c r="O134" s="84"/>
      <c r="P134" s="84"/>
      <c r="Q134" s="84"/>
    </row>
    <row r="135" spans="1:27">
      <c r="A135" s="129"/>
      <c r="B135" s="84" t="str">
        <f t="shared" si="19"/>
        <v>C20Cl7</v>
      </c>
      <c r="C135" s="84" t="str">
        <f t="shared" si="20"/>
        <v>C20H35Cl7</v>
      </c>
      <c r="D135" s="105">
        <f t="shared" si="13"/>
        <v>522.05289479245005</v>
      </c>
      <c r="E135" s="105">
        <f t="shared" ref="E135:E198" si="21">D135-$G$4+$Q$4</f>
        <v>521.04561834038009</v>
      </c>
      <c r="F135" s="106">
        <f t="shared" ref="F135:F198" si="22">D135+$P$4+$Q$4</f>
        <v>581.06674770778</v>
      </c>
      <c r="G135" s="84">
        <f t="shared" si="14"/>
        <v>35</v>
      </c>
      <c r="H135" s="84"/>
      <c r="I135" s="84">
        <v>20</v>
      </c>
      <c r="J135" s="84"/>
      <c r="K135" s="84"/>
      <c r="L135" s="84">
        <v>6</v>
      </c>
      <c r="M135" s="84">
        <v>1</v>
      </c>
      <c r="N135" s="84"/>
      <c r="O135" s="84"/>
      <c r="P135" s="84"/>
      <c r="Q135" s="84"/>
    </row>
    <row r="136" spans="1:27">
      <c r="A136" s="129"/>
      <c r="B136" s="84" t="str">
        <f t="shared" si="19"/>
        <v>C20Cl8</v>
      </c>
      <c r="C136" s="84" t="str">
        <f t="shared" si="20"/>
        <v>C20H34Cl8</v>
      </c>
      <c r="D136" s="105">
        <f t="shared" si="13"/>
        <v>556.01392244038004</v>
      </c>
      <c r="E136" s="105">
        <f t="shared" si="21"/>
        <v>555.00664598831008</v>
      </c>
      <c r="F136" s="106">
        <f t="shared" si="22"/>
        <v>615.02777535570999</v>
      </c>
      <c r="G136" s="84">
        <f t="shared" si="14"/>
        <v>34</v>
      </c>
      <c r="H136" s="84"/>
      <c r="I136" s="84">
        <v>20</v>
      </c>
      <c r="J136" s="84"/>
      <c r="K136" s="84"/>
      <c r="L136" s="84">
        <v>7</v>
      </c>
      <c r="M136" s="84">
        <v>1</v>
      </c>
      <c r="N136" s="84"/>
      <c r="O136" s="84"/>
      <c r="P136" s="84"/>
      <c r="Q136" s="84"/>
    </row>
    <row r="137" spans="1:27">
      <c r="A137" s="129"/>
      <c r="B137" s="84" t="str">
        <f t="shared" si="19"/>
        <v>C20Cl9</v>
      </c>
      <c r="C137" s="84" t="str">
        <f t="shared" si="20"/>
        <v>C20H33Cl9</v>
      </c>
      <c r="D137" s="105">
        <f t="shared" si="13"/>
        <v>589.97495008831004</v>
      </c>
      <c r="E137" s="105">
        <f t="shared" si="21"/>
        <v>588.96767363624008</v>
      </c>
      <c r="F137" s="106">
        <f t="shared" si="22"/>
        <v>648.98880300363999</v>
      </c>
      <c r="G137" s="84">
        <f t="shared" si="14"/>
        <v>33</v>
      </c>
      <c r="H137" s="84"/>
      <c r="I137" s="84">
        <v>20</v>
      </c>
      <c r="J137" s="84"/>
      <c r="K137" s="84"/>
      <c r="L137" s="84">
        <v>8</v>
      </c>
      <c r="M137" s="84">
        <v>1</v>
      </c>
      <c r="N137" s="84"/>
      <c r="O137" s="84"/>
      <c r="P137" s="84"/>
      <c r="Q137" s="84"/>
    </row>
    <row r="138" spans="1:27">
      <c r="A138" s="129"/>
      <c r="B138" s="84" t="str">
        <f t="shared" si="19"/>
        <v>C20Cl10</v>
      </c>
      <c r="C138" s="84" t="str">
        <f t="shared" si="20"/>
        <v>C20H32Cl10</v>
      </c>
      <c r="D138" s="105">
        <f t="shared" si="13"/>
        <v>623.93597773624003</v>
      </c>
      <c r="E138" s="105">
        <f t="shared" si="21"/>
        <v>622.92870128417007</v>
      </c>
      <c r="F138" s="106">
        <f t="shared" si="22"/>
        <v>682.94983065156998</v>
      </c>
      <c r="G138" s="84">
        <f t="shared" si="14"/>
        <v>32</v>
      </c>
      <c r="H138" s="84"/>
      <c r="I138" s="84">
        <v>20</v>
      </c>
      <c r="J138" s="84"/>
      <c r="K138" s="84"/>
      <c r="L138" s="84">
        <v>9</v>
      </c>
      <c r="M138" s="84">
        <v>1</v>
      </c>
      <c r="N138" s="84"/>
      <c r="O138" s="84"/>
      <c r="P138" s="84"/>
      <c r="Q138" s="84"/>
    </row>
    <row r="139" spans="1:27">
      <c r="A139" s="129"/>
      <c r="B139" s="84" t="str">
        <f t="shared" si="19"/>
        <v>C20Cl11</v>
      </c>
      <c r="C139" s="84" t="str">
        <f t="shared" si="20"/>
        <v>C20H31Cl11</v>
      </c>
      <c r="D139" s="105">
        <f t="shared" si="13"/>
        <v>657.89700538417003</v>
      </c>
      <c r="E139" s="105">
        <f t="shared" si="21"/>
        <v>656.88972893210007</v>
      </c>
      <c r="F139" s="106">
        <f t="shared" si="22"/>
        <v>716.91085829949998</v>
      </c>
      <c r="G139" s="84">
        <f t="shared" si="14"/>
        <v>31</v>
      </c>
      <c r="H139" s="84"/>
      <c r="I139" s="84">
        <v>20</v>
      </c>
      <c r="J139" s="84"/>
      <c r="K139" s="84"/>
      <c r="L139" s="84">
        <v>10</v>
      </c>
      <c r="M139" s="84">
        <v>1</v>
      </c>
      <c r="N139" s="84"/>
      <c r="O139" s="84"/>
      <c r="P139" s="84"/>
      <c r="Q139" s="84"/>
    </row>
    <row r="140" spans="1:27">
      <c r="A140" s="129"/>
      <c r="B140" s="84" t="str">
        <f t="shared" si="19"/>
        <v>C20Cl12</v>
      </c>
      <c r="C140" s="84" t="str">
        <f t="shared" si="20"/>
        <v>C20H30Cl12</v>
      </c>
      <c r="D140" s="105">
        <f t="shared" si="13"/>
        <v>691.85803303210002</v>
      </c>
      <c r="E140" s="105">
        <f t="shared" si="21"/>
        <v>690.85075658003007</v>
      </c>
      <c r="F140" s="106">
        <f t="shared" si="22"/>
        <v>750.87188594742997</v>
      </c>
      <c r="G140" s="84">
        <f t="shared" si="14"/>
        <v>30</v>
      </c>
      <c r="H140" s="84"/>
      <c r="I140" s="84">
        <v>20</v>
      </c>
      <c r="J140" s="84"/>
      <c r="K140" s="84"/>
      <c r="L140" s="84">
        <v>11</v>
      </c>
      <c r="M140" s="84">
        <v>1</v>
      </c>
      <c r="N140" s="84"/>
      <c r="O140" s="84"/>
      <c r="P140" s="84"/>
      <c r="Q140" s="84"/>
    </row>
    <row r="141" spans="1:27">
      <c r="A141" s="129"/>
      <c r="B141" s="84" t="str">
        <f t="shared" si="19"/>
        <v>C20Cl13</v>
      </c>
      <c r="C141" s="84" t="str">
        <f t="shared" si="20"/>
        <v>C20H29Cl13</v>
      </c>
      <c r="D141" s="105">
        <f t="shared" ref="D141:D204" si="23">I141*$I$4+J141*$J$4+G141*$G$4+H141*$H$4+K141*$K$4+L141*$L$4+M141*$M$4</f>
        <v>725.81906068003002</v>
      </c>
      <c r="E141" s="105">
        <f t="shared" si="21"/>
        <v>724.81178422796006</v>
      </c>
      <c r="F141" s="106">
        <f t="shared" si="22"/>
        <v>784.83291359535997</v>
      </c>
      <c r="G141" s="84">
        <f t="shared" ref="G141:G204" si="24">I141*2+2-L141-M141</f>
        <v>29</v>
      </c>
      <c r="H141" s="84"/>
      <c r="I141" s="84">
        <v>20</v>
      </c>
      <c r="J141" s="84"/>
      <c r="K141" s="84"/>
      <c r="L141" s="84">
        <v>12</v>
      </c>
      <c r="M141" s="84">
        <v>1</v>
      </c>
      <c r="N141" s="84"/>
      <c r="O141" s="84"/>
      <c r="P141" s="84"/>
      <c r="Q141" s="84"/>
    </row>
    <row r="142" spans="1:27">
      <c r="A142" s="129"/>
      <c r="B142" s="84" t="str">
        <f t="shared" si="19"/>
        <v>C20Cl14</v>
      </c>
      <c r="C142" s="84" t="str">
        <f t="shared" si="20"/>
        <v>C20H28Cl14</v>
      </c>
      <c r="D142" s="105">
        <f t="shared" si="23"/>
        <v>759.78008832796002</v>
      </c>
      <c r="E142" s="105">
        <f t="shared" si="21"/>
        <v>758.77281187589006</v>
      </c>
      <c r="F142" s="106">
        <f t="shared" si="22"/>
        <v>818.79394124328996</v>
      </c>
      <c r="G142" s="84">
        <f t="shared" si="24"/>
        <v>28</v>
      </c>
      <c r="H142" s="84"/>
      <c r="I142" s="84">
        <v>20</v>
      </c>
      <c r="J142" s="84"/>
      <c r="K142" s="84"/>
      <c r="L142" s="84">
        <v>13</v>
      </c>
      <c r="M142" s="84">
        <v>1</v>
      </c>
      <c r="N142" s="84"/>
      <c r="O142" s="84"/>
      <c r="P142" s="84"/>
      <c r="Q142" s="84"/>
    </row>
    <row r="143" spans="1:27">
      <c r="A143" s="129"/>
      <c r="B143" s="84" t="str">
        <f t="shared" si="19"/>
        <v>C20Cl15</v>
      </c>
      <c r="C143" s="84" t="str">
        <f t="shared" si="20"/>
        <v>C20H27Cl15</v>
      </c>
      <c r="D143" s="105">
        <f t="shared" si="23"/>
        <v>793.74111597589001</v>
      </c>
      <c r="E143" s="105">
        <f t="shared" si="21"/>
        <v>792.73383952382005</v>
      </c>
      <c r="F143" s="106">
        <f t="shared" si="22"/>
        <v>852.75496889121996</v>
      </c>
      <c r="G143" s="84">
        <f t="shared" si="24"/>
        <v>27</v>
      </c>
      <c r="H143" s="84"/>
      <c r="I143" s="84">
        <v>20</v>
      </c>
      <c r="J143" s="84"/>
      <c r="K143" s="84"/>
      <c r="L143" s="84">
        <v>14</v>
      </c>
      <c r="M143" s="84">
        <v>1</v>
      </c>
      <c r="N143" s="84"/>
      <c r="O143" s="84"/>
      <c r="P143" s="84"/>
      <c r="Q143" s="84"/>
    </row>
    <row r="144" spans="1:27">
      <c r="A144" s="129"/>
      <c r="B144" s="84" t="str">
        <f t="shared" si="19"/>
        <v>C20Cl16</v>
      </c>
      <c r="C144" s="84" t="str">
        <f t="shared" si="20"/>
        <v>C20H26Cl16</v>
      </c>
      <c r="D144" s="105">
        <f t="shared" si="23"/>
        <v>827.70214362381989</v>
      </c>
      <c r="E144" s="105">
        <f t="shared" si="21"/>
        <v>826.69486717174993</v>
      </c>
      <c r="F144" s="106">
        <f t="shared" si="22"/>
        <v>886.71599653914984</v>
      </c>
      <c r="G144" s="84">
        <f t="shared" si="24"/>
        <v>26</v>
      </c>
      <c r="H144" s="84"/>
      <c r="I144" s="84">
        <v>20</v>
      </c>
      <c r="J144" s="84"/>
      <c r="K144" s="84"/>
      <c r="L144" s="84">
        <v>15</v>
      </c>
      <c r="M144" s="84">
        <v>1</v>
      </c>
      <c r="N144" s="84"/>
      <c r="O144" s="84"/>
      <c r="P144" s="84"/>
      <c r="Q144" s="84"/>
    </row>
    <row r="145" spans="1:27">
      <c r="A145" s="129"/>
      <c r="B145" s="84" t="str">
        <f t="shared" si="19"/>
        <v>C20Cl17</v>
      </c>
      <c r="C145" s="84" t="str">
        <f t="shared" si="20"/>
        <v>C20H25Cl17</v>
      </c>
      <c r="D145" s="105">
        <f t="shared" si="23"/>
        <v>861.66317127175</v>
      </c>
      <c r="E145" s="105">
        <f t="shared" si="21"/>
        <v>860.65589481968004</v>
      </c>
      <c r="F145" s="106">
        <f t="shared" si="22"/>
        <v>920.67702418707995</v>
      </c>
      <c r="G145" s="84">
        <f t="shared" si="24"/>
        <v>25</v>
      </c>
      <c r="H145" s="84"/>
      <c r="I145" s="84">
        <v>20</v>
      </c>
      <c r="J145" s="84"/>
      <c r="K145" s="84"/>
      <c r="L145" s="84">
        <v>16</v>
      </c>
      <c r="M145" s="84">
        <v>1</v>
      </c>
      <c r="N145" s="84"/>
      <c r="O145" s="84"/>
      <c r="P145" s="84"/>
      <c r="Q145" s="84"/>
    </row>
    <row r="146" spans="1:27">
      <c r="A146" s="129"/>
      <c r="B146" s="84" t="str">
        <f t="shared" si="19"/>
        <v>C20Cl18</v>
      </c>
      <c r="C146" s="84" t="str">
        <f t="shared" si="20"/>
        <v>C20H24Cl18</v>
      </c>
      <c r="D146" s="105">
        <f t="shared" si="23"/>
        <v>895.62419891968011</v>
      </c>
      <c r="E146" s="105">
        <f t="shared" si="21"/>
        <v>894.61692246761015</v>
      </c>
      <c r="F146" s="106">
        <f t="shared" si="22"/>
        <v>954.63805183501006</v>
      </c>
      <c r="G146" s="84">
        <f t="shared" si="24"/>
        <v>24</v>
      </c>
      <c r="H146" s="84"/>
      <c r="I146" s="84">
        <v>20</v>
      </c>
      <c r="J146" s="84"/>
      <c r="K146" s="84"/>
      <c r="L146" s="84">
        <v>17</v>
      </c>
      <c r="M146" s="84">
        <v>1</v>
      </c>
      <c r="N146" s="84"/>
      <c r="O146" s="84"/>
      <c r="P146" s="84"/>
      <c r="Q146" s="84"/>
    </row>
    <row r="147" spans="1:27">
      <c r="A147" s="129"/>
      <c r="B147" s="84" t="str">
        <f t="shared" si="19"/>
        <v>C20Cl19</v>
      </c>
      <c r="C147" s="84" t="str">
        <f t="shared" si="20"/>
        <v>C20H23Cl19</v>
      </c>
      <c r="D147" s="105">
        <f t="shared" si="23"/>
        <v>929.58522656760999</v>
      </c>
      <c r="E147" s="105">
        <f t="shared" si="21"/>
        <v>928.57795011554003</v>
      </c>
      <c r="F147" s="106">
        <f t="shared" si="22"/>
        <v>988.59907948293994</v>
      </c>
      <c r="G147" s="84">
        <f t="shared" si="24"/>
        <v>23</v>
      </c>
      <c r="H147" s="84"/>
      <c r="I147" s="84">
        <v>20</v>
      </c>
      <c r="J147" s="84"/>
      <c r="K147" s="84"/>
      <c r="L147" s="84">
        <v>18</v>
      </c>
      <c r="M147" s="84">
        <v>1</v>
      </c>
      <c r="N147" s="84"/>
      <c r="O147" s="84"/>
      <c r="P147" s="84"/>
      <c r="Q147" s="84"/>
    </row>
    <row r="148" spans="1:27">
      <c r="A148" s="129"/>
      <c r="B148" s="89" t="str">
        <f t="shared" si="19"/>
        <v>C20Cl20</v>
      </c>
      <c r="C148" s="89" t="str">
        <f t="shared" si="20"/>
        <v>C20H22Cl20</v>
      </c>
      <c r="D148" s="107">
        <f t="shared" si="23"/>
        <v>963.54625421553988</v>
      </c>
      <c r="E148" s="107">
        <f t="shared" si="21"/>
        <v>962.53897776346992</v>
      </c>
      <c r="F148" s="108">
        <f t="shared" si="22"/>
        <v>1022.5601071308698</v>
      </c>
      <c r="G148" s="89">
        <f t="shared" si="24"/>
        <v>22</v>
      </c>
      <c r="H148" s="89"/>
      <c r="I148" s="89">
        <v>20</v>
      </c>
      <c r="J148" s="89"/>
      <c r="K148" s="89"/>
      <c r="L148" s="89">
        <v>19</v>
      </c>
      <c r="M148" s="89">
        <v>1</v>
      </c>
      <c r="N148" s="89"/>
      <c r="O148" s="89"/>
      <c r="P148" s="89"/>
      <c r="Q148" s="89"/>
      <c r="R148" s="79"/>
      <c r="S148" s="80"/>
      <c r="T148" s="79"/>
      <c r="U148" s="79"/>
      <c r="V148" s="79"/>
      <c r="W148" s="79"/>
      <c r="X148" s="79"/>
      <c r="Y148" s="79"/>
      <c r="Z148" s="79"/>
      <c r="AA148" s="79"/>
    </row>
    <row r="149" spans="1:27">
      <c r="A149" s="129"/>
      <c r="B149" s="84" t="str">
        <f t="shared" si="19"/>
        <v>C21Cl4</v>
      </c>
      <c r="C149" s="84" t="str">
        <f t="shared" si="20"/>
        <v>C21H40Cl4</v>
      </c>
      <c r="D149" s="105">
        <f t="shared" si="23"/>
        <v>434.18546191279995</v>
      </c>
      <c r="E149" s="105">
        <f t="shared" si="21"/>
        <v>433.17818546072994</v>
      </c>
      <c r="F149" s="106">
        <f t="shared" si="22"/>
        <v>493.19931482812996</v>
      </c>
      <c r="G149" s="84">
        <f t="shared" si="24"/>
        <v>40</v>
      </c>
      <c r="H149" s="84"/>
      <c r="I149" s="84">
        <v>21</v>
      </c>
      <c r="J149" s="84"/>
      <c r="K149" s="84"/>
      <c r="L149" s="84">
        <v>3</v>
      </c>
      <c r="M149" s="84">
        <v>1</v>
      </c>
      <c r="N149" s="84"/>
      <c r="O149" s="84"/>
      <c r="P149" s="84"/>
      <c r="Q149" s="84"/>
    </row>
    <row r="150" spans="1:27">
      <c r="A150" s="129"/>
      <c r="B150" s="84" t="str">
        <f t="shared" si="19"/>
        <v>C21Cl5</v>
      </c>
      <c r="C150" s="84" t="str">
        <f t="shared" si="20"/>
        <v>C21H39Cl5</v>
      </c>
      <c r="D150" s="105">
        <f t="shared" si="23"/>
        <v>468.14648956073</v>
      </c>
      <c r="E150" s="105">
        <f t="shared" si="21"/>
        <v>467.13921310865999</v>
      </c>
      <c r="F150" s="106">
        <f t="shared" si="22"/>
        <v>527.16034247606001</v>
      </c>
      <c r="G150" s="84">
        <f t="shared" si="24"/>
        <v>39</v>
      </c>
      <c r="H150" s="84"/>
      <c r="I150" s="84">
        <v>21</v>
      </c>
      <c r="J150" s="84"/>
      <c r="K150" s="84"/>
      <c r="L150" s="84">
        <v>4</v>
      </c>
      <c r="M150" s="84">
        <v>1</v>
      </c>
      <c r="N150" s="84"/>
      <c r="O150" s="84"/>
      <c r="P150" s="84"/>
      <c r="Q150" s="84"/>
    </row>
    <row r="151" spans="1:27">
      <c r="A151" s="129"/>
      <c r="B151" s="84" t="str">
        <f t="shared" si="19"/>
        <v>C21Cl6</v>
      </c>
      <c r="C151" s="84" t="str">
        <f t="shared" si="20"/>
        <v>C21H38Cl6</v>
      </c>
      <c r="D151" s="105">
        <f t="shared" si="23"/>
        <v>502.10751720865994</v>
      </c>
      <c r="E151" s="105">
        <f t="shared" si="21"/>
        <v>501.10024075658993</v>
      </c>
      <c r="F151" s="106">
        <f t="shared" si="22"/>
        <v>561.12137012398989</v>
      </c>
      <c r="G151" s="84">
        <f t="shared" si="24"/>
        <v>38</v>
      </c>
      <c r="H151" s="84"/>
      <c r="I151" s="84">
        <v>21</v>
      </c>
      <c r="J151" s="84"/>
      <c r="K151" s="84"/>
      <c r="L151" s="84">
        <v>5</v>
      </c>
      <c r="M151" s="84">
        <v>1</v>
      </c>
      <c r="N151" s="84"/>
      <c r="O151" s="84"/>
      <c r="P151" s="84"/>
      <c r="Q151" s="84"/>
    </row>
    <row r="152" spans="1:27">
      <c r="A152" s="129"/>
      <c r="B152" s="84" t="str">
        <f t="shared" si="19"/>
        <v>C21Cl7</v>
      </c>
      <c r="C152" s="84" t="str">
        <f t="shared" si="20"/>
        <v>C21H37Cl7</v>
      </c>
      <c r="D152" s="105">
        <f t="shared" si="23"/>
        <v>536.06854485659005</v>
      </c>
      <c r="E152" s="105">
        <f t="shared" si="21"/>
        <v>535.06126840452009</v>
      </c>
      <c r="F152" s="106">
        <f t="shared" si="22"/>
        <v>595.08239777192</v>
      </c>
      <c r="G152" s="84">
        <f t="shared" si="24"/>
        <v>37</v>
      </c>
      <c r="H152" s="84"/>
      <c r="I152" s="84">
        <v>21</v>
      </c>
      <c r="J152" s="84"/>
      <c r="K152" s="84"/>
      <c r="L152" s="84">
        <v>6</v>
      </c>
      <c r="M152" s="84">
        <v>1</v>
      </c>
      <c r="N152" s="84"/>
      <c r="O152" s="84"/>
      <c r="P152" s="84"/>
      <c r="Q152" s="84"/>
    </row>
    <row r="153" spans="1:27">
      <c r="A153" s="129"/>
      <c r="B153" s="84" t="str">
        <f t="shared" si="19"/>
        <v>C21Cl8</v>
      </c>
      <c r="C153" s="84" t="str">
        <f t="shared" si="20"/>
        <v>C21H36Cl8</v>
      </c>
      <c r="D153" s="105">
        <f t="shared" si="23"/>
        <v>570.02957250452005</v>
      </c>
      <c r="E153" s="105">
        <f t="shared" si="21"/>
        <v>569.02229605245009</v>
      </c>
      <c r="F153" s="106">
        <f t="shared" si="22"/>
        <v>629.04342541985</v>
      </c>
      <c r="G153" s="84">
        <f t="shared" si="24"/>
        <v>36</v>
      </c>
      <c r="H153" s="84"/>
      <c r="I153" s="84">
        <v>21</v>
      </c>
      <c r="J153" s="84"/>
      <c r="K153" s="84"/>
      <c r="L153" s="84">
        <v>7</v>
      </c>
      <c r="M153" s="84">
        <v>1</v>
      </c>
      <c r="N153" s="84"/>
      <c r="O153" s="84"/>
      <c r="P153" s="84"/>
      <c r="Q153" s="84"/>
    </row>
    <row r="154" spans="1:27">
      <c r="A154" s="129"/>
      <c r="B154" s="84" t="str">
        <f t="shared" si="19"/>
        <v>C21Cl9</v>
      </c>
      <c r="C154" s="84" t="str">
        <f t="shared" si="20"/>
        <v>C21H35Cl9</v>
      </c>
      <c r="D154" s="105">
        <f t="shared" si="23"/>
        <v>603.99060015245004</v>
      </c>
      <c r="E154" s="105">
        <f t="shared" si="21"/>
        <v>602.98332370038008</v>
      </c>
      <c r="F154" s="106">
        <f t="shared" si="22"/>
        <v>663.00445306777999</v>
      </c>
      <c r="G154" s="84">
        <f t="shared" si="24"/>
        <v>35</v>
      </c>
      <c r="H154" s="84"/>
      <c r="I154" s="84">
        <v>21</v>
      </c>
      <c r="J154" s="84"/>
      <c r="K154" s="84"/>
      <c r="L154" s="84">
        <v>8</v>
      </c>
      <c r="M154" s="84">
        <v>1</v>
      </c>
      <c r="N154" s="84"/>
      <c r="O154" s="84"/>
      <c r="P154" s="84"/>
      <c r="Q154" s="84"/>
    </row>
    <row r="155" spans="1:27">
      <c r="A155" s="129"/>
      <c r="B155" s="84" t="str">
        <f t="shared" si="19"/>
        <v>C21Cl10</v>
      </c>
      <c r="C155" s="84" t="str">
        <f t="shared" si="20"/>
        <v>C21H34Cl10</v>
      </c>
      <c r="D155" s="105">
        <f t="shared" si="23"/>
        <v>637.95162780038004</v>
      </c>
      <c r="E155" s="105">
        <f t="shared" si="21"/>
        <v>636.94435134831008</v>
      </c>
      <c r="F155" s="106">
        <f t="shared" si="22"/>
        <v>696.96548071570999</v>
      </c>
      <c r="G155" s="84">
        <f t="shared" si="24"/>
        <v>34</v>
      </c>
      <c r="H155" s="84"/>
      <c r="I155" s="84">
        <v>21</v>
      </c>
      <c r="J155" s="84"/>
      <c r="K155" s="84"/>
      <c r="L155" s="84">
        <v>9</v>
      </c>
      <c r="M155" s="84">
        <v>1</v>
      </c>
      <c r="N155" s="84"/>
      <c r="O155" s="84"/>
      <c r="P155" s="84"/>
      <c r="Q155" s="84"/>
    </row>
    <row r="156" spans="1:27">
      <c r="A156" s="129"/>
      <c r="B156" s="84" t="str">
        <f t="shared" si="19"/>
        <v>C21Cl11</v>
      </c>
      <c r="C156" s="84" t="str">
        <f t="shared" si="20"/>
        <v>C21H33Cl11</v>
      </c>
      <c r="D156" s="105">
        <f t="shared" si="23"/>
        <v>671.91265544831003</v>
      </c>
      <c r="E156" s="105">
        <f t="shared" si="21"/>
        <v>670.90537899624007</v>
      </c>
      <c r="F156" s="106">
        <f t="shared" si="22"/>
        <v>730.92650836363998</v>
      </c>
      <c r="G156" s="84">
        <f t="shared" si="24"/>
        <v>33</v>
      </c>
      <c r="H156" s="84"/>
      <c r="I156" s="84">
        <v>21</v>
      </c>
      <c r="J156" s="84"/>
      <c r="K156" s="84"/>
      <c r="L156" s="84">
        <v>10</v>
      </c>
      <c r="M156" s="84">
        <v>1</v>
      </c>
      <c r="N156" s="84"/>
      <c r="O156" s="84"/>
      <c r="P156" s="84"/>
      <c r="Q156" s="84"/>
    </row>
    <row r="157" spans="1:27">
      <c r="A157" s="129"/>
      <c r="B157" s="84" t="str">
        <f t="shared" si="19"/>
        <v>C21Cl12</v>
      </c>
      <c r="C157" s="84" t="str">
        <f t="shared" si="20"/>
        <v>C21H32Cl12</v>
      </c>
      <c r="D157" s="105">
        <f t="shared" si="23"/>
        <v>705.87368309624003</v>
      </c>
      <c r="E157" s="105">
        <f t="shared" si="21"/>
        <v>704.86640664417007</v>
      </c>
      <c r="F157" s="106">
        <f t="shared" si="22"/>
        <v>764.88753601156998</v>
      </c>
      <c r="G157" s="84">
        <f t="shared" si="24"/>
        <v>32</v>
      </c>
      <c r="H157" s="84"/>
      <c r="I157" s="84">
        <v>21</v>
      </c>
      <c r="J157" s="84"/>
      <c r="K157" s="84"/>
      <c r="L157" s="84">
        <v>11</v>
      </c>
      <c r="M157" s="84">
        <v>1</v>
      </c>
      <c r="N157" s="84"/>
      <c r="O157" s="84"/>
      <c r="P157" s="84"/>
      <c r="Q157" s="84"/>
    </row>
    <row r="158" spans="1:27">
      <c r="A158" s="129"/>
      <c r="B158" s="84" t="str">
        <f t="shared" si="19"/>
        <v>C21Cl13</v>
      </c>
      <c r="C158" s="84" t="str">
        <f t="shared" si="20"/>
        <v>C21H31Cl13</v>
      </c>
      <c r="D158" s="105">
        <f t="shared" si="23"/>
        <v>739.83471074417002</v>
      </c>
      <c r="E158" s="105">
        <f t="shared" si="21"/>
        <v>738.82743429210007</v>
      </c>
      <c r="F158" s="106">
        <f t="shared" si="22"/>
        <v>798.84856365949997</v>
      </c>
      <c r="G158" s="84">
        <f t="shared" si="24"/>
        <v>31</v>
      </c>
      <c r="H158" s="84"/>
      <c r="I158" s="84">
        <v>21</v>
      </c>
      <c r="J158" s="84"/>
      <c r="K158" s="84"/>
      <c r="L158" s="84">
        <v>12</v>
      </c>
      <c r="M158" s="84">
        <v>1</v>
      </c>
      <c r="N158" s="84"/>
      <c r="O158" s="84"/>
      <c r="P158" s="84"/>
      <c r="Q158" s="84"/>
    </row>
    <row r="159" spans="1:27">
      <c r="A159" s="129"/>
      <c r="B159" s="84" t="str">
        <f t="shared" si="19"/>
        <v>C21Cl14</v>
      </c>
      <c r="C159" s="84" t="str">
        <f t="shared" si="20"/>
        <v>C21H30Cl14</v>
      </c>
      <c r="D159" s="105">
        <f t="shared" si="23"/>
        <v>773.79573839210002</v>
      </c>
      <c r="E159" s="105">
        <f t="shared" si="21"/>
        <v>772.78846194003006</v>
      </c>
      <c r="F159" s="106">
        <f t="shared" si="22"/>
        <v>832.80959130742997</v>
      </c>
      <c r="G159" s="84">
        <f t="shared" si="24"/>
        <v>30</v>
      </c>
      <c r="H159" s="84"/>
      <c r="I159" s="84">
        <v>21</v>
      </c>
      <c r="J159" s="84"/>
      <c r="K159" s="84"/>
      <c r="L159" s="84">
        <v>13</v>
      </c>
      <c r="M159" s="84">
        <v>1</v>
      </c>
      <c r="N159" s="84"/>
      <c r="O159" s="84"/>
      <c r="P159" s="84"/>
      <c r="Q159" s="84"/>
    </row>
    <row r="160" spans="1:27">
      <c r="A160" s="129"/>
      <c r="B160" s="84" t="str">
        <f t="shared" si="19"/>
        <v>C21Cl15</v>
      </c>
      <c r="C160" s="84" t="str">
        <f t="shared" si="20"/>
        <v>C21H29Cl15</v>
      </c>
      <c r="D160" s="105">
        <f t="shared" si="23"/>
        <v>807.75676604003002</v>
      </c>
      <c r="E160" s="105">
        <f t="shared" si="21"/>
        <v>806.74948958796006</v>
      </c>
      <c r="F160" s="106">
        <f t="shared" si="22"/>
        <v>866.77061895535996</v>
      </c>
      <c r="G160" s="84">
        <f t="shared" si="24"/>
        <v>29</v>
      </c>
      <c r="H160" s="84"/>
      <c r="I160" s="84">
        <v>21</v>
      </c>
      <c r="J160" s="84"/>
      <c r="K160" s="84"/>
      <c r="L160" s="84">
        <v>14</v>
      </c>
      <c r="M160" s="84">
        <v>1</v>
      </c>
      <c r="N160" s="84"/>
      <c r="O160" s="84"/>
      <c r="P160" s="84"/>
      <c r="Q160" s="84"/>
    </row>
    <row r="161" spans="1:27">
      <c r="A161" s="129"/>
      <c r="B161" s="84" t="str">
        <f t="shared" si="19"/>
        <v>C21Cl16</v>
      </c>
      <c r="C161" s="84" t="str">
        <f t="shared" si="20"/>
        <v>C21H28Cl16</v>
      </c>
      <c r="D161" s="105">
        <f t="shared" si="23"/>
        <v>841.71779368796001</v>
      </c>
      <c r="E161" s="105">
        <f t="shared" si="21"/>
        <v>840.71051723589005</v>
      </c>
      <c r="F161" s="106">
        <f t="shared" si="22"/>
        <v>900.73164660328996</v>
      </c>
      <c r="G161" s="84">
        <f t="shared" si="24"/>
        <v>28</v>
      </c>
      <c r="H161" s="84"/>
      <c r="I161" s="84">
        <v>21</v>
      </c>
      <c r="J161" s="84"/>
      <c r="K161" s="84"/>
      <c r="L161" s="84">
        <v>15</v>
      </c>
      <c r="M161" s="84">
        <v>1</v>
      </c>
      <c r="N161" s="84"/>
      <c r="O161" s="84"/>
      <c r="P161" s="84"/>
      <c r="Q161" s="84"/>
    </row>
    <row r="162" spans="1:27">
      <c r="A162" s="129"/>
      <c r="B162" s="84" t="str">
        <f t="shared" si="19"/>
        <v>C21Cl17</v>
      </c>
      <c r="C162" s="84" t="str">
        <f t="shared" si="20"/>
        <v>C21H27Cl17</v>
      </c>
      <c r="D162" s="105">
        <f t="shared" si="23"/>
        <v>875.67882133589001</v>
      </c>
      <c r="E162" s="105">
        <f t="shared" si="21"/>
        <v>874.67154488382005</v>
      </c>
      <c r="F162" s="106">
        <f t="shared" si="22"/>
        <v>934.69267425121996</v>
      </c>
      <c r="G162" s="84">
        <f t="shared" si="24"/>
        <v>27</v>
      </c>
      <c r="H162" s="84"/>
      <c r="I162" s="84">
        <v>21</v>
      </c>
      <c r="J162" s="84"/>
      <c r="K162" s="84"/>
      <c r="L162" s="84">
        <v>16</v>
      </c>
      <c r="M162" s="84">
        <v>1</v>
      </c>
      <c r="N162" s="84"/>
      <c r="O162" s="84"/>
      <c r="P162" s="84"/>
      <c r="Q162" s="84"/>
    </row>
    <row r="163" spans="1:27">
      <c r="A163" s="129"/>
      <c r="B163" s="84" t="str">
        <f t="shared" si="19"/>
        <v>C21Cl18</v>
      </c>
      <c r="C163" s="84" t="str">
        <f t="shared" si="20"/>
        <v>C21H26Cl18</v>
      </c>
      <c r="D163" s="105">
        <f t="shared" si="23"/>
        <v>909.63984898382</v>
      </c>
      <c r="E163" s="105">
        <f t="shared" si="21"/>
        <v>908.63257253175004</v>
      </c>
      <c r="F163" s="106">
        <f t="shared" si="22"/>
        <v>968.65370189914995</v>
      </c>
      <c r="G163" s="84">
        <f t="shared" si="24"/>
        <v>26</v>
      </c>
      <c r="H163" s="84"/>
      <c r="I163" s="84">
        <v>21</v>
      </c>
      <c r="J163" s="84"/>
      <c r="K163" s="84"/>
      <c r="L163" s="84">
        <v>17</v>
      </c>
      <c r="M163" s="84">
        <v>1</v>
      </c>
      <c r="N163" s="84"/>
      <c r="O163" s="84"/>
      <c r="P163" s="84"/>
      <c r="Q163" s="84"/>
    </row>
    <row r="164" spans="1:27">
      <c r="A164" s="129"/>
      <c r="B164" s="84" t="str">
        <f t="shared" si="19"/>
        <v>C21Cl19</v>
      </c>
      <c r="C164" s="84" t="str">
        <f t="shared" si="20"/>
        <v>C21H25Cl19</v>
      </c>
      <c r="D164" s="105">
        <f t="shared" si="23"/>
        <v>943.60087663175</v>
      </c>
      <c r="E164" s="105">
        <f t="shared" si="21"/>
        <v>942.59360017968004</v>
      </c>
      <c r="F164" s="106">
        <f t="shared" si="22"/>
        <v>1002.6147295470799</v>
      </c>
      <c r="G164" s="84">
        <f t="shared" si="24"/>
        <v>25</v>
      </c>
      <c r="H164" s="84"/>
      <c r="I164" s="84">
        <v>21</v>
      </c>
      <c r="J164" s="84"/>
      <c r="K164" s="84"/>
      <c r="L164" s="84">
        <v>18</v>
      </c>
      <c r="M164" s="84">
        <v>1</v>
      </c>
      <c r="N164" s="84"/>
      <c r="O164" s="84"/>
      <c r="P164" s="84"/>
      <c r="Q164" s="84"/>
    </row>
    <row r="165" spans="1:27">
      <c r="A165" s="129"/>
      <c r="B165" s="84" t="str">
        <f t="shared" ref="B165:B228" si="25">"C"&amp;I165&amp;"Cl"&amp;SUM(L165:M165)</f>
        <v>C21Cl20</v>
      </c>
      <c r="C165" s="84" t="str">
        <f t="shared" ref="C165:C228" si="26">"C"&amp;I165&amp;"H"&amp;G165&amp;"Cl"&amp;SUM(L165:M165)</f>
        <v>C21H24Cl20</v>
      </c>
      <c r="D165" s="105">
        <f t="shared" si="23"/>
        <v>977.56190427967999</v>
      </c>
      <c r="E165" s="105">
        <f t="shared" si="21"/>
        <v>976.55462782761003</v>
      </c>
      <c r="F165" s="106">
        <f t="shared" si="22"/>
        <v>1036.5757571950101</v>
      </c>
      <c r="G165" s="84">
        <f t="shared" si="24"/>
        <v>24</v>
      </c>
      <c r="H165" s="84"/>
      <c r="I165" s="84">
        <v>21</v>
      </c>
      <c r="J165" s="84"/>
      <c r="K165" s="84"/>
      <c r="L165" s="84">
        <v>19</v>
      </c>
      <c r="M165" s="84">
        <v>1</v>
      </c>
      <c r="N165" s="84"/>
      <c r="O165" s="84"/>
      <c r="P165" s="84"/>
      <c r="Q165" s="84"/>
    </row>
    <row r="166" spans="1:27">
      <c r="A166" s="129"/>
      <c r="B166" s="89" t="str">
        <f t="shared" si="25"/>
        <v>C21Cl21</v>
      </c>
      <c r="C166" s="89" t="str">
        <f t="shared" si="26"/>
        <v>C21H23Cl21</v>
      </c>
      <c r="D166" s="107">
        <f t="shared" si="23"/>
        <v>1011.52293192761</v>
      </c>
      <c r="E166" s="107">
        <f t="shared" si="21"/>
        <v>1010.51565547554</v>
      </c>
      <c r="F166" s="108">
        <f t="shared" si="22"/>
        <v>1070.5367848429401</v>
      </c>
      <c r="G166" s="89">
        <f t="shared" si="24"/>
        <v>23</v>
      </c>
      <c r="H166" s="89"/>
      <c r="I166" s="89">
        <v>21</v>
      </c>
      <c r="J166" s="89"/>
      <c r="K166" s="89"/>
      <c r="L166" s="89">
        <v>20</v>
      </c>
      <c r="M166" s="89">
        <v>1</v>
      </c>
      <c r="N166" s="89"/>
      <c r="O166" s="89"/>
      <c r="P166" s="89"/>
      <c r="Q166" s="89"/>
      <c r="R166" s="79"/>
      <c r="S166" s="80"/>
      <c r="T166" s="79"/>
      <c r="U166" s="79"/>
      <c r="V166" s="79"/>
      <c r="W166" s="79"/>
      <c r="X166" s="79"/>
      <c r="Y166" s="79"/>
      <c r="Z166" s="79"/>
      <c r="AA166" s="79"/>
    </row>
    <row r="167" spans="1:27">
      <c r="A167" s="129"/>
      <c r="B167" s="84" t="str">
        <f t="shared" si="25"/>
        <v>C22Cl4</v>
      </c>
      <c r="C167" s="84" t="str">
        <f t="shared" si="26"/>
        <v>C22H42Cl4</v>
      </c>
      <c r="D167" s="105">
        <f t="shared" si="23"/>
        <v>448.20111197693996</v>
      </c>
      <c r="E167" s="105">
        <f t="shared" si="21"/>
        <v>447.19383552486994</v>
      </c>
      <c r="F167" s="106">
        <f t="shared" si="22"/>
        <v>507.21496489226996</v>
      </c>
      <c r="G167" s="84">
        <f t="shared" si="24"/>
        <v>42</v>
      </c>
      <c r="H167" s="84"/>
      <c r="I167" s="84">
        <v>22</v>
      </c>
      <c r="J167" s="84"/>
      <c r="K167" s="84"/>
      <c r="L167" s="84">
        <v>3</v>
      </c>
      <c r="M167" s="84">
        <v>1</v>
      </c>
      <c r="N167" s="84"/>
      <c r="O167" s="84"/>
      <c r="P167" s="84"/>
      <c r="Q167" s="84"/>
    </row>
    <row r="168" spans="1:27">
      <c r="A168" s="129"/>
      <c r="B168" s="84" t="str">
        <f t="shared" si="25"/>
        <v>C22Cl5</v>
      </c>
      <c r="C168" s="84" t="str">
        <f t="shared" si="26"/>
        <v>C22H41Cl5</v>
      </c>
      <c r="D168" s="105">
        <f t="shared" si="23"/>
        <v>482.16213962486995</v>
      </c>
      <c r="E168" s="105">
        <f t="shared" si="21"/>
        <v>481.15486317279994</v>
      </c>
      <c r="F168" s="106">
        <f t="shared" si="22"/>
        <v>541.1759925401999</v>
      </c>
      <c r="G168" s="84">
        <f t="shared" si="24"/>
        <v>41</v>
      </c>
      <c r="H168" s="84"/>
      <c r="I168" s="84">
        <v>22</v>
      </c>
      <c r="J168" s="84"/>
      <c r="K168" s="84"/>
      <c r="L168" s="84">
        <v>4</v>
      </c>
      <c r="M168" s="84">
        <v>1</v>
      </c>
      <c r="N168" s="84"/>
      <c r="O168" s="84"/>
      <c r="P168" s="84"/>
      <c r="Q168" s="84"/>
    </row>
    <row r="169" spans="1:27">
      <c r="A169" s="129"/>
      <c r="B169" s="84" t="str">
        <f t="shared" si="25"/>
        <v>C22Cl6</v>
      </c>
      <c r="C169" s="84" t="str">
        <f t="shared" si="26"/>
        <v>C22H40Cl6</v>
      </c>
      <c r="D169" s="105">
        <f t="shared" si="23"/>
        <v>516.12316727279995</v>
      </c>
      <c r="E169" s="105">
        <f t="shared" si="21"/>
        <v>515.11589082072999</v>
      </c>
      <c r="F169" s="106">
        <f t="shared" si="22"/>
        <v>575.1370201881299</v>
      </c>
      <c r="G169" s="84">
        <f t="shared" si="24"/>
        <v>40</v>
      </c>
      <c r="H169" s="84"/>
      <c r="I169" s="84">
        <v>22</v>
      </c>
      <c r="J169" s="84"/>
      <c r="K169" s="84"/>
      <c r="L169" s="84">
        <v>5</v>
      </c>
      <c r="M169" s="84">
        <v>1</v>
      </c>
      <c r="N169" s="84"/>
      <c r="O169" s="84"/>
      <c r="P169" s="84"/>
      <c r="Q169" s="84"/>
    </row>
    <row r="170" spans="1:27">
      <c r="A170" s="129"/>
      <c r="B170" s="84" t="str">
        <f t="shared" si="25"/>
        <v>C22Cl7</v>
      </c>
      <c r="C170" s="84" t="str">
        <f t="shared" si="26"/>
        <v>C22H39Cl7</v>
      </c>
      <c r="D170" s="105">
        <f t="shared" si="23"/>
        <v>550.08419492073006</v>
      </c>
      <c r="E170" s="105">
        <f t="shared" si="21"/>
        <v>549.0769184686601</v>
      </c>
      <c r="F170" s="106">
        <f t="shared" si="22"/>
        <v>609.09804783606</v>
      </c>
      <c r="G170" s="84">
        <f t="shared" si="24"/>
        <v>39</v>
      </c>
      <c r="H170" s="84"/>
      <c r="I170" s="84">
        <v>22</v>
      </c>
      <c r="J170" s="84"/>
      <c r="K170" s="84"/>
      <c r="L170" s="84">
        <v>6</v>
      </c>
      <c r="M170" s="84">
        <v>1</v>
      </c>
      <c r="N170" s="84"/>
      <c r="O170" s="84"/>
      <c r="P170" s="84"/>
      <c r="Q170" s="84"/>
    </row>
    <row r="171" spans="1:27">
      <c r="A171" s="129"/>
      <c r="B171" s="84" t="str">
        <f t="shared" si="25"/>
        <v>C22Cl8</v>
      </c>
      <c r="C171" s="84" t="str">
        <f t="shared" si="26"/>
        <v>C22H38Cl8</v>
      </c>
      <c r="D171" s="105">
        <f t="shared" si="23"/>
        <v>584.04522256865994</v>
      </c>
      <c r="E171" s="105">
        <f t="shared" si="21"/>
        <v>583.03794611658998</v>
      </c>
      <c r="F171" s="106">
        <f t="shared" si="22"/>
        <v>643.05907548398989</v>
      </c>
      <c r="G171" s="84">
        <f t="shared" si="24"/>
        <v>38</v>
      </c>
      <c r="H171" s="84"/>
      <c r="I171" s="84">
        <v>22</v>
      </c>
      <c r="J171" s="84"/>
      <c r="K171" s="84"/>
      <c r="L171" s="84">
        <v>7</v>
      </c>
      <c r="M171" s="84">
        <v>1</v>
      </c>
      <c r="N171" s="84"/>
      <c r="O171" s="84"/>
      <c r="P171" s="84"/>
      <c r="Q171" s="84"/>
    </row>
    <row r="172" spans="1:27">
      <c r="A172" s="129"/>
      <c r="B172" s="84" t="str">
        <f t="shared" si="25"/>
        <v>C22Cl9</v>
      </c>
      <c r="C172" s="84" t="str">
        <f t="shared" si="26"/>
        <v>C22H37Cl9</v>
      </c>
      <c r="D172" s="105">
        <f t="shared" si="23"/>
        <v>618.00625021659005</v>
      </c>
      <c r="E172" s="105">
        <f t="shared" si="21"/>
        <v>616.99897376452009</v>
      </c>
      <c r="F172" s="106">
        <f t="shared" si="22"/>
        <v>677.02010313192</v>
      </c>
      <c r="G172" s="84">
        <f t="shared" si="24"/>
        <v>37</v>
      </c>
      <c r="H172" s="84"/>
      <c r="I172" s="84">
        <v>22</v>
      </c>
      <c r="J172" s="84"/>
      <c r="K172" s="84"/>
      <c r="L172" s="84">
        <v>8</v>
      </c>
      <c r="M172" s="84">
        <v>1</v>
      </c>
      <c r="N172" s="84"/>
      <c r="O172" s="84"/>
      <c r="P172" s="84"/>
      <c r="Q172" s="84"/>
    </row>
    <row r="173" spans="1:27">
      <c r="A173" s="129"/>
      <c r="B173" s="84" t="str">
        <f t="shared" si="25"/>
        <v>C22Cl10</v>
      </c>
      <c r="C173" s="84" t="str">
        <f t="shared" si="26"/>
        <v>C22H36Cl10</v>
      </c>
      <c r="D173" s="105">
        <f t="shared" si="23"/>
        <v>651.96727786452004</v>
      </c>
      <c r="E173" s="105">
        <f t="shared" si="21"/>
        <v>650.96000141245008</v>
      </c>
      <c r="F173" s="106">
        <f t="shared" si="22"/>
        <v>710.98113077984999</v>
      </c>
      <c r="G173" s="84">
        <f t="shared" si="24"/>
        <v>36</v>
      </c>
      <c r="H173" s="84"/>
      <c r="I173" s="84">
        <v>22</v>
      </c>
      <c r="J173" s="84"/>
      <c r="K173" s="84"/>
      <c r="L173" s="84">
        <v>9</v>
      </c>
      <c r="M173" s="84">
        <v>1</v>
      </c>
      <c r="N173" s="84"/>
      <c r="O173" s="84"/>
      <c r="P173" s="84"/>
      <c r="Q173" s="84"/>
    </row>
    <row r="174" spans="1:27">
      <c r="A174" s="129"/>
      <c r="B174" s="84" t="str">
        <f t="shared" si="25"/>
        <v>C22Cl11</v>
      </c>
      <c r="C174" s="84" t="str">
        <f t="shared" si="26"/>
        <v>C22H35Cl11</v>
      </c>
      <c r="D174" s="105">
        <f t="shared" si="23"/>
        <v>685.92830551245004</v>
      </c>
      <c r="E174" s="105">
        <f t="shared" si="21"/>
        <v>684.92102906038008</v>
      </c>
      <c r="F174" s="106">
        <f t="shared" si="22"/>
        <v>744.94215842777999</v>
      </c>
      <c r="G174" s="84">
        <f t="shared" si="24"/>
        <v>35</v>
      </c>
      <c r="H174" s="84"/>
      <c r="I174" s="84">
        <v>22</v>
      </c>
      <c r="J174" s="84"/>
      <c r="K174" s="84"/>
      <c r="L174" s="84">
        <v>10</v>
      </c>
      <c r="M174" s="84">
        <v>1</v>
      </c>
      <c r="N174" s="84"/>
      <c r="O174" s="84"/>
      <c r="P174" s="84"/>
      <c r="Q174" s="84"/>
    </row>
    <row r="175" spans="1:27">
      <c r="A175" s="129"/>
      <c r="B175" s="84" t="str">
        <f t="shared" si="25"/>
        <v>C22Cl12</v>
      </c>
      <c r="C175" s="84" t="str">
        <f t="shared" si="26"/>
        <v>C22H34Cl12</v>
      </c>
      <c r="D175" s="105">
        <f t="shared" si="23"/>
        <v>719.88933316038003</v>
      </c>
      <c r="E175" s="105">
        <f t="shared" si="21"/>
        <v>718.88205670831007</v>
      </c>
      <c r="F175" s="106">
        <f t="shared" si="22"/>
        <v>778.90318607570998</v>
      </c>
      <c r="G175" s="84">
        <f t="shared" si="24"/>
        <v>34</v>
      </c>
      <c r="H175" s="84"/>
      <c r="I175" s="84">
        <v>22</v>
      </c>
      <c r="J175" s="84"/>
      <c r="K175" s="84"/>
      <c r="L175" s="84">
        <v>11</v>
      </c>
      <c r="M175" s="84">
        <v>1</v>
      </c>
      <c r="N175" s="84"/>
      <c r="O175" s="84"/>
      <c r="P175" s="84"/>
      <c r="Q175" s="84"/>
    </row>
    <row r="176" spans="1:27">
      <c r="A176" s="129"/>
      <c r="B176" s="84" t="str">
        <f t="shared" si="25"/>
        <v>C22Cl13</v>
      </c>
      <c r="C176" s="84" t="str">
        <f t="shared" si="26"/>
        <v>C22H33Cl13</v>
      </c>
      <c r="D176" s="105">
        <f t="shared" si="23"/>
        <v>753.85036080831003</v>
      </c>
      <c r="E176" s="105">
        <f t="shared" si="21"/>
        <v>752.84308435624007</v>
      </c>
      <c r="F176" s="106">
        <f t="shared" si="22"/>
        <v>812.86421372363998</v>
      </c>
      <c r="G176" s="84">
        <f t="shared" si="24"/>
        <v>33</v>
      </c>
      <c r="H176" s="84"/>
      <c r="I176" s="84">
        <v>22</v>
      </c>
      <c r="J176" s="84"/>
      <c r="K176" s="84"/>
      <c r="L176" s="84">
        <v>12</v>
      </c>
      <c r="M176" s="84">
        <v>1</v>
      </c>
      <c r="N176" s="84"/>
      <c r="O176" s="84"/>
      <c r="P176" s="84"/>
      <c r="Q176" s="84"/>
    </row>
    <row r="177" spans="1:27">
      <c r="A177" s="129"/>
      <c r="B177" s="84" t="str">
        <f t="shared" si="25"/>
        <v>C22Cl14</v>
      </c>
      <c r="C177" s="84" t="str">
        <f t="shared" si="26"/>
        <v>C22H32Cl14</v>
      </c>
      <c r="D177" s="105">
        <f t="shared" si="23"/>
        <v>787.81138845624002</v>
      </c>
      <c r="E177" s="105">
        <f t="shared" si="21"/>
        <v>786.80411200417007</v>
      </c>
      <c r="F177" s="106">
        <f t="shared" si="22"/>
        <v>846.82524137156997</v>
      </c>
      <c r="G177" s="84">
        <f t="shared" si="24"/>
        <v>32</v>
      </c>
      <c r="H177" s="84"/>
      <c r="I177" s="84">
        <v>22</v>
      </c>
      <c r="J177" s="84"/>
      <c r="K177" s="84"/>
      <c r="L177" s="84">
        <v>13</v>
      </c>
      <c r="M177" s="84">
        <v>1</v>
      </c>
      <c r="N177" s="84"/>
      <c r="O177" s="84"/>
      <c r="P177" s="84"/>
      <c r="Q177" s="84"/>
    </row>
    <row r="178" spans="1:27">
      <c r="A178" s="129"/>
      <c r="B178" s="84" t="str">
        <f t="shared" si="25"/>
        <v>C22Cl15</v>
      </c>
      <c r="C178" s="84" t="str">
        <f t="shared" si="26"/>
        <v>C22H31Cl15</v>
      </c>
      <c r="D178" s="105">
        <f t="shared" si="23"/>
        <v>821.77241610417002</v>
      </c>
      <c r="E178" s="105">
        <f t="shared" si="21"/>
        <v>820.76513965210006</v>
      </c>
      <c r="F178" s="106">
        <f t="shared" si="22"/>
        <v>880.78626901949997</v>
      </c>
      <c r="G178" s="84">
        <f t="shared" si="24"/>
        <v>31</v>
      </c>
      <c r="H178" s="84"/>
      <c r="I178" s="84">
        <v>22</v>
      </c>
      <c r="J178" s="84"/>
      <c r="K178" s="84"/>
      <c r="L178" s="84">
        <v>14</v>
      </c>
      <c r="M178" s="84">
        <v>1</v>
      </c>
      <c r="N178" s="84"/>
      <c r="O178" s="84"/>
      <c r="P178" s="84"/>
      <c r="Q178" s="84"/>
    </row>
    <row r="179" spans="1:27">
      <c r="A179" s="129"/>
      <c r="B179" s="84" t="str">
        <f t="shared" si="25"/>
        <v>C22Cl16</v>
      </c>
      <c r="C179" s="84" t="str">
        <f t="shared" si="26"/>
        <v>C22H30Cl16</v>
      </c>
      <c r="D179" s="105">
        <f t="shared" si="23"/>
        <v>855.7334437520999</v>
      </c>
      <c r="E179" s="105">
        <f t="shared" si="21"/>
        <v>854.72616730002994</v>
      </c>
      <c r="F179" s="106">
        <f t="shared" si="22"/>
        <v>914.74729666742985</v>
      </c>
      <c r="G179" s="84">
        <f t="shared" si="24"/>
        <v>30</v>
      </c>
      <c r="H179" s="84"/>
      <c r="I179" s="84">
        <v>22</v>
      </c>
      <c r="J179" s="84"/>
      <c r="K179" s="84"/>
      <c r="L179" s="84">
        <v>15</v>
      </c>
      <c r="M179" s="84">
        <v>1</v>
      </c>
      <c r="N179" s="84"/>
      <c r="O179" s="84"/>
      <c r="P179" s="84"/>
      <c r="Q179" s="84"/>
    </row>
    <row r="180" spans="1:27">
      <c r="A180" s="129"/>
      <c r="B180" s="84" t="str">
        <f t="shared" si="25"/>
        <v>C22Cl17</v>
      </c>
      <c r="C180" s="84" t="str">
        <f t="shared" si="26"/>
        <v>C22H29Cl17</v>
      </c>
      <c r="D180" s="105">
        <f t="shared" si="23"/>
        <v>889.69447140003001</v>
      </c>
      <c r="E180" s="105">
        <f t="shared" si="21"/>
        <v>888.68719494796005</v>
      </c>
      <c r="F180" s="106">
        <f t="shared" si="22"/>
        <v>948.70832431535996</v>
      </c>
      <c r="G180" s="84">
        <f t="shared" si="24"/>
        <v>29</v>
      </c>
      <c r="H180" s="84"/>
      <c r="I180" s="84">
        <v>22</v>
      </c>
      <c r="J180" s="84"/>
      <c r="K180" s="84"/>
      <c r="L180" s="84">
        <v>16</v>
      </c>
      <c r="M180" s="84">
        <v>1</v>
      </c>
      <c r="N180" s="84"/>
      <c r="O180" s="84"/>
      <c r="P180" s="84"/>
      <c r="Q180" s="84"/>
    </row>
    <row r="181" spans="1:27">
      <c r="A181" s="129"/>
      <c r="B181" s="84" t="str">
        <f t="shared" si="25"/>
        <v>C22Cl18</v>
      </c>
      <c r="C181" s="84" t="str">
        <f t="shared" si="26"/>
        <v>C22H28Cl18</v>
      </c>
      <c r="D181" s="105">
        <f t="shared" si="23"/>
        <v>923.65549904796012</v>
      </c>
      <c r="E181" s="105">
        <f t="shared" si="21"/>
        <v>922.64822259589016</v>
      </c>
      <c r="F181" s="106">
        <f t="shared" si="22"/>
        <v>982.66935196329007</v>
      </c>
      <c r="G181" s="84">
        <f t="shared" si="24"/>
        <v>28</v>
      </c>
      <c r="H181" s="84"/>
      <c r="I181" s="84">
        <v>22</v>
      </c>
      <c r="J181" s="84"/>
      <c r="K181" s="84"/>
      <c r="L181" s="84">
        <v>17</v>
      </c>
      <c r="M181" s="84">
        <v>1</v>
      </c>
      <c r="N181" s="84"/>
      <c r="O181" s="84"/>
      <c r="P181" s="84"/>
      <c r="Q181" s="84"/>
    </row>
    <row r="182" spans="1:27">
      <c r="A182" s="129"/>
      <c r="B182" s="84" t="str">
        <f t="shared" si="25"/>
        <v>C22Cl19</v>
      </c>
      <c r="C182" s="84" t="str">
        <f t="shared" si="26"/>
        <v>C22H27Cl19</v>
      </c>
      <c r="D182" s="105">
        <f t="shared" si="23"/>
        <v>957.61652669589</v>
      </c>
      <c r="E182" s="105">
        <f t="shared" si="21"/>
        <v>956.60925024382004</v>
      </c>
      <c r="F182" s="106">
        <f t="shared" si="22"/>
        <v>1016.63037961122</v>
      </c>
      <c r="G182" s="84">
        <f t="shared" si="24"/>
        <v>27</v>
      </c>
      <c r="H182" s="84"/>
      <c r="I182" s="84">
        <v>22</v>
      </c>
      <c r="J182" s="84"/>
      <c r="K182" s="84"/>
      <c r="L182" s="84">
        <v>18</v>
      </c>
      <c r="M182" s="84">
        <v>1</v>
      </c>
      <c r="N182" s="84"/>
      <c r="O182" s="84"/>
      <c r="P182" s="84"/>
      <c r="Q182" s="84"/>
    </row>
    <row r="183" spans="1:27">
      <c r="A183" s="129"/>
      <c r="B183" s="84" t="str">
        <f t="shared" si="25"/>
        <v>C22Cl20</v>
      </c>
      <c r="C183" s="84" t="str">
        <f t="shared" si="26"/>
        <v>C22H26Cl20</v>
      </c>
      <c r="D183" s="105">
        <f t="shared" si="23"/>
        <v>991.57755434381988</v>
      </c>
      <c r="E183" s="105">
        <f t="shared" si="21"/>
        <v>990.57027789174992</v>
      </c>
      <c r="F183" s="106">
        <f t="shared" si="22"/>
        <v>1050.5914072591499</v>
      </c>
      <c r="G183" s="84">
        <f t="shared" si="24"/>
        <v>26</v>
      </c>
      <c r="H183" s="84"/>
      <c r="I183" s="84">
        <v>22</v>
      </c>
      <c r="J183" s="84"/>
      <c r="K183" s="84"/>
      <c r="L183" s="84">
        <v>19</v>
      </c>
      <c r="M183" s="84">
        <v>1</v>
      </c>
      <c r="N183" s="84"/>
      <c r="O183" s="84"/>
      <c r="P183" s="84"/>
      <c r="Q183" s="84"/>
    </row>
    <row r="184" spans="1:27">
      <c r="A184" s="129"/>
      <c r="B184" s="84" t="str">
        <f t="shared" si="25"/>
        <v>C22Cl21</v>
      </c>
      <c r="C184" s="84" t="str">
        <f t="shared" si="26"/>
        <v>C22H25Cl21</v>
      </c>
      <c r="D184" s="105">
        <f t="shared" si="23"/>
        <v>1025.5385819917499</v>
      </c>
      <c r="E184" s="105">
        <f t="shared" si="21"/>
        <v>1024.5313055396798</v>
      </c>
      <c r="F184" s="106">
        <f t="shared" si="22"/>
        <v>1084.5524349070799</v>
      </c>
      <c r="G184" s="84">
        <f t="shared" si="24"/>
        <v>25</v>
      </c>
      <c r="H184" s="84"/>
      <c r="I184" s="84">
        <v>22</v>
      </c>
      <c r="J184" s="84"/>
      <c r="K184" s="84"/>
      <c r="L184" s="84">
        <v>20</v>
      </c>
      <c r="M184" s="84">
        <v>1</v>
      </c>
      <c r="N184" s="84"/>
      <c r="O184" s="84"/>
      <c r="P184" s="84"/>
      <c r="Q184" s="84"/>
    </row>
    <row r="185" spans="1:27">
      <c r="A185" s="129"/>
      <c r="B185" s="89" t="str">
        <f t="shared" si="25"/>
        <v>C22Cl22</v>
      </c>
      <c r="C185" s="89" t="str">
        <f t="shared" si="26"/>
        <v>C22H24Cl22</v>
      </c>
      <c r="D185" s="107">
        <f t="shared" si="23"/>
        <v>1059.4996096396801</v>
      </c>
      <c r="E185" s="107">
        <f t="shared" si="21"/>
        <v>1058.49233318761</v>
      </c>
      <c r="F185" s="108">
        <f t="shared" si="22"/>
        <v>1118.5134625550102</v>
      </c>
      <c r="G185" s="89">
        <f t="shared" si="24"/>
        <v>24</v>
      </c>
      <c r="H185" s="89"/>
      <c r="I185" s="89">
        <v>22</v>
      </c>
      <c r="J185" s="89"/>
      <c r="K185" s="89"/>
      <c r="L185" s="89">
        <v>21</v>
      </c>
      <c r="M185" s="89">
        <v>1</v>
      </c>
      <c r="N185" s="89"/>
      <c r="O185" s="89"/>
      <c r="P185" s="89"/>
      <c r="Q185" s="89"/>
      <c r="R185" s="79"/>
      <c r="S185" s="80"/>
      <c r="T185" s="79"/>
      <c r="U185" s="79"/>
      <c r="V185" s="79"/>
      <c r="W185" s="79"/>
      <c r="X185" s="79"/>
      <c r="Y185" s="79"/>
      <c r="Z185" s="79"/>
      <c r="AA185" s="79"/>
    </row>
    <row r="186" spans="1:27">
      <c r="A186" s="129"/>
      <c r="B186" s="84" t="str">
        <f t="shared" si="25"/>
        <v>C23Cl4</v>
      </c>
      <c r="C186" s="84" t="str">
        <f t="shared" si="26"/>
        <v>C23H44Cl4</v>
      </c>
      <c r="D186" s="105">
        <f t="shared" si="23"/>
        <v>462.21676204107996</v>
      </c>
      <c r="E186" s="105">
        <f t="shared" si="21"/>
        <v>461.20948558900994</v>
      </c>
      <c r="F186" s="106">
        <f t="shared" si="22"/>
        <v>521.23061495640991</v>
      </c>
      <c r="G186" s="84">
        <f t="shared" si="24"/>
        <v>44</v>
      </c>
      <c r="H186" s="84"/>
      <c r="I186" s="84">
        <v>23</v>
      </c>
      <c r="J186" s="84"/>
      <c r="K186" s="84"/>
      <c r="L186" s="84">
        <v>3</v>
      </c>
      <c r="M186" s="84">
        <v>1</v>
      </c>
      <c r="N186" s="84"/>
      <c r="O186" s="84"/>
      <c r="P186" s="84"/>
      <c r="Q186" s="84"/>
    </row>
    <row r="187" spans="1:27">
      <c r="A187" s="129"/>
      <c r="B187" s="84" t="str">
        <f t="shared" si="25"/>
        <v>C23Cl5</v>
      </c>
      <c r="C187" s="84" t="str">
        <f t="shared" si="26"/>
        <v>C23H43Cl5</v>
      </c>
      <c r="D187" s="105">
        <f t="shared" si="23"/>
        <v>496.17778968900996</v>
      </c>
      <c r="E187" s="105">
        <f t="shared" si="21"/>
        <v>495.17051323693994</v>
      </c>
      <c r="F187" s="106">
        <f t="shared" si="22"/>
        <v>555.1916426043399</v>
      </c>
      <c r="G187" s="84">
        <f t="shared" si="24"/>
        <v>43</v>
      </c>
      <c r="H187" s="84"/>
      <c r="I187" s="84">
        <v>23</v>
      </c>
      <c r="J187" s="84"/>
      <c r="K187" s="84"/>
      <c r="L187" s="84">
        <v>4</v>
      </c>
      <c r="M187" s="84">
        <v>1</v>
      </c>
      <c r="N187" s="84"/>
      <c r="O187" s="84"/>
      <c r="P187" s="84"/>
      <c r="Q187" s="84"/>
    </row>
    <row r="188" spans="1:27">
      <c r="A188" s="129"/>
      <c r="B188" s="84" t="str">
        <f t="shared" si="25"/>
        <v>C23Cl6</v>
      </c>
      <c r="C188" s="84" t="str">
        <f t="shared" si="26"/>
        <v>C23H42Cl6</v>
      </c>
      <c r="D188" s="105">
        <f t="shared" si="23"/>
        <v>530.13881733693995</v>
      </c>
      <c r="E188" s="105">
        <f t="shared" si="21"/>
        <v>529.13154088486999</v>
      </c>
      <c r="F188" s="106">
        <f t="shared" si="22"/>
        <v>589.1526702522699</v>
      </c>
      <c r="G188" s="84">
        <f t="shared" si="24"/>
        <v>42</v>
      </c>
      <c r="H188" s="84"/>
      <c r="I188" s="84">
        <v>23</v>
      </c>
      <c r="J188" s="84"/>
      <c r="K188" s="84"/>
      <c r="L188" s="84">
        <v>5</v>
      </c>
      <c r="M188" s="84">
        <v>1</v>
      </c>
      <c r="N188" s="84"/>
      <c r="O188" s="84"/>
      <c r="P188" s="84"/>
      <c r="Q188" s="84"/>
    </row>
    <row r="189" spans="1:27">
      <c r="A189" s="129"/>
      <c r="B189" s="84" t="str">
        <f t="shared" si="25"/>
        <v>C23Cl7</v>
      </c>
      <c r="C189" s="84" t="str">
        <f t="shared" si="26"/>
        <v>C23H41Cl7</v>
      </c>
      <c r="D189" s="105">
        <f t="shared" si="23"/>
        <v>564.09984498487006</v>
      </c>
      <c r="E189" s="105">
        <f t="shared" si="21"/>
        <v>563.0925685328001</v>
      </c>
      <c r="F189" s="106">
        <f t="shared" si="22"/>
        <v>623.11369790020001</v>
      </c>
      <c r="G189" s="84">
        <f t="shared" si="24"/>
        <v>41</v>
      </c>
      <c r="H189" s="84"/>
      <c r="I189" s="84">
        <v>23</v>
      </c>
      <c r="J189" s="84"/>
      <c r="K189" s="84"/>
      <c r="L189" s="84">
        <v>6</v>
      </c>
      <c r="M189" s="84">
        <v>1</v>
      </c>
      <c r="N189" s="84"/>
      <c r="O189" s="84"/>
      <c r="P189" s="84"/>
      <c r="Q189" s="84"/>
    </row>
    <row r="190" spans="1:27">
      <c r="A190" s="129"/>
      <c r="B190" s="84" t="str">
        <f t="shared" si="25"/>
        <v>C23Cl8</v>
      </c>
      <c r="C190" s="84" t="str">
        <f t="shared" si="26"/>
        <v>C23H40Cl8</v>
      </c>
      <c r="D190" s="105">
        <f t="shared" si="23"/>
        <v>598.06087263280006</v>
      </c>
      <c r="E190" s="105">
        <f t="shared" si="21"/>
        <v>597.0535961807301</v>
      </c>
      <c r="F190" s="106">
        <f t="shared" si="22"/>
        <v>657.07472554813</v>
      </c>
      <c r="G190" s="84">
        <f t="shared" si="24"/>
        <v>40</v>
      </c>
      <c r="H190" s="84"/>
      <c r="I190" s="84">
        <v>23</v>
      </c>
      <c r="J190" s="84"/>
      <c r="K190" s="84"/>
      <c r="L190" s="84">
        <v>7</v>
      </c>
      <c r="M190" s="84">
        <v>1</v>
      </c>
      <c r="N190" s="84"/>
      <c r="O190" s="84"/>
      <c r="P190" s="84"/>
      <c r="Q190" s="84"/>
    </row>
    <row r="191" spans="1:27">
      <c r="A191" s="129"/>
      <c r="B191" s="84" t="str">
        <f t="shared" si="25"/>
        <v>C23Cl9</v>
      </c>
      <c r="C191" s="84" t="str">
        <f t="shared" si="26"/>
        <v>C23H39Cl9</v>
      </c>
      <c r="D191" s="105">
        <f t="shared" si="23"/>
        <v>632.02190028073005</v>
      </c>
      <c r="E191" s="105">
        <f t="shared" si="21"/>
        <v>631.01462382866009</v>
      </c>
      <c r="F191" s="106">
        <f t="shared" si="22"/>
        <v>691.03575319606</v>
      </c>
      <c r="G191" s="84">
        <f t="shared" si="24"/>
        <v>39</v>
      </c>
      <c r="H191" s="84"/>
      <c r="I191" s="84">
        <v>23</v>
      </c>
      <c r="J191" s="84"/>
      <c r="K191" s="84"/>
      <c r="L191" s="84">
        <v>8</v>
      </c>
      <c r="M191" s="84">
        <v>1</v>
      </c>
      <c r="N191" s="84"/>
      <c r="O191" s="84"/>
      <c r="P191" s="84"/>
      <c r="Q191" s="84"/>
    </row>
    <row r="192" spans="1:27">
      <c r="A192" s="129"/>
      <c r="B192" s="84" t="str">
        <f t="shared" si="25"/>
        <v>C23Cl10</v>
      </c>
      <c r="C192" s="84" t="str">
        <f t="shared" si="26"/>
        <v>C23H38Cl10</v>
      </c>
      <c r="D192" s="105">
        <f t="shared" si="23"/>
        <v>665.98292792866005</v>
      </c>
      <c r="E192" s="105">
        <f t="shared" si="21"/>
        <v>664.97565147659009</v>
      </c>
      <c r="F192" s="106">
        <f t="shared" si="22"/>
        <v>724.99678084399</v>
      </c>
      <c r="G192" s="84">
        <f t="shared" si="24"/>
        <v>38</v>
      </c>
      <c r="H192" s="84"/>
      <c r="I192" s="84">
        <v>23</v>
      </c>
      <c r="J192" s="84"/>
      <c r="K192" s="84"/>
      <c r="L192" s="84">
        <v>9</v>
      </c>
      <c r="M192" s="84">
        <v>1</v>
      </c>
      <c r="N192" s="84"/>
      <c r="O192" s="84"/>
      <c r="P192" s="84"/>
      <c r="Q192" s="84"/>
    </row>
    <row r="193" spans="1:27">
      <c r="A193" s="129"/>
      <c r="B193" s="84" t="str">
        <f t="shared" si="25"/>
        <v>C23Cl11</v>
      </c>
      <c r="C193" s="84" t="str">
        <f t="shared" si="26"/>
        <v>C23H37Cl11</v>
      </c>
      <c r="D193" s="105">
        <f t="shared" si="23"/>
        <v>699.94395557659004</v>
      </c>
      <c r="E193" s="105">
        <f t="shared" si="21"/>
        <v>698.93667912452008</v>
      </c>
      <c r="F193" s="106">
        <f t="shared" si="22"/>
        <v>758.95780849191999</v>
      </c>
      <c r="G193" s="84">
        <f t="shared" si="24"/>
        <v>37</v>
      </c>
      <c r="H193" s="84"/>
      <c r="I193" s="84">
        <v>23</v>
      </c>
      <c r="J193" s="84"/>
      <c r="K193" s="84"/>
      <c r="L193" s="84">
        <v>10</v>
      </c>
      <c r="M193" s="84">
        <v>1</v>
      </c>
      <c r="N193" s="84"/>
      <c r="O193" s="84"/>
      <c r="P193" s="84"/>
      <c r="Q193" s="84"/>
    </row>
    <row r="194" spans="1:27">
      <c r="A194" s="129"/>
      <c r="B194" s="84" t="str">
        <f t="shared" si="25"/>
        <v>C23Cl12</v>
      </c>
      <c r="C194" s="84" t="str">
        <f t="shared" si="26"/>
        <v>C23H36Cl12</v>
      </c>
      <c r="D194" s="105">
        <f t="shared" si="23"/>
        <v>733.90498322452004</v>
      </c>
      <c r="E194" s="105">
        <f t="shared" si="21"/>
        <v>732.89770677245008</v>
      </c>
      <c r="F194" s="106">
        <f t="shared" si="22"/>
        <v>792.91883613984999</v>
      </c>
      <c r="G194" s="84">
        <f t="shared" si="24"/>
        <v>36</v>
      </c>
      <c r="H194" s="84"/>
      <c r="I194" s="84">
        <v>23</v>
      </c>
      <c r="J194" s="84"/>
      <c r="K194" s="84"/>
      <c r="L194" s="84">
        <v>11</v>
      </c>
      <c r="M194" s="84">
        <v>1</v>
      </c>
      <c r="N194" s="84"/>
      <c r="O194" s="84"/>
      <c r="P194" s="84"/>
      <c r="Q194" s="84"/>
    </row>
    <row r="195" spans="1:27">
      <c r="A195" s="129"/>
      <c r="B195" s="84" t="str">
        <f t="shared" si="25"/>
        <v>C23Cl13</v>
      </c>
      <c r="C195" s="84" t="str">
        <f t="shared" si="26"/>
        <v>C23H35Cl13</v>
      </c>
      <c r="D195" s="105">
        <f t="shared" si="23"/>
        <v>767.86601087245003</v>
      </c>
      <c r="E195" s="105">
        <f t="shared" si="21"/>
        <v>766.85873442038007</v>
      </c>
      <c r="F195" s="106">
        <f t="shared" si="22"/>
        <v>826.87986378777998</v>
      </c>
      <c r="G195" s="84">
        <f t="shared" si="24"/>
        <v>35</v>
      </c>
      <c r="H195" s="84"/>
      <c r="I195" s="84">
        <v>23</v>
      </c>
      <c r="J195" s="84"/>
      <c r="K195" s="84"/>
      <c r="L195" s="84">
        <v>12</v>
      </c>
      <c r="M195" s="84">
        <v>1</v>
      </c>
      <c r="N195" s="84"/>
      <c r="O195" s="84"/>
      <c r="P195" s="84"/>
      <c r="Q195" s="84"/>
    </row>
    <row r="196" spans="1:27">
      <c r="A196" s="129"/>
      <c r="B196" s="84" t="str">
        <f t="shared" si="25"/>
        <v>C23Cl14</v>
      </c>
      <c r="C196" s="84" t="str">
        <f t="shared" si="26"/>
        <v>C23H34Cl14</v>
      </c>
      <c r="D196" s="105">
        <f t="shared" si="23"/>
        <v>801.82703852038003</v>
      </c>
      <c r="E196" s="105">
        <f t="shared" si="21"/>
        <v>800.81976206831007</v>
      </c>
      <c r="F196" s="106">
        <f t="shared" si="22"/>
        <v>860.84089143570998</v>
      </c>
      <c r="G196" s="84">
        <f t="shared" si="24"/>
        <v>34</v>
      </c>
      <c r="H196" s="84"/>
      <c r="I196" s="84">
        <v>23</v>
      </c>
      <c r="J196" s="84"/>
      <c r="K196" s="84"/>
      <c r="L196" s="84">
        <v>13</v>
      </c>
      <c r="M196" s="84">
        <v>1</v>
      </c>
      <c r="N196" s="84"/>
      <c r="O196" s="84"/>
      <c r="P196" s="84"/>
      <c r="Q196" s="84"/>
    </row>
    <row r="197" spans="1:27">
      <c r="A197" s="129"/>
      <c r="B197" s="84" t="str">
        <f t="shared" si="25"/>
        <v>C23Cl15</v>
      </c>
      <c r="C197" s="84" t="str">
        <f t="shared" si="26"/>
        <v>C23H33Cl15</v>
      </c>
      <c r="D197" s="105">
        <f t="shared" si="23"/>
        <v>835.78806616831002</v>
      </c>
      <c r="E197" s="105">
        <f t="shared" si="21"/>
        <v>834.78078971624006</v>
      </c>
      <c r="F197" s="106">
        <f t="shared" si="22"/>
        <v>894.80191908363997</v>
      </c>
      <c r="G197" s="84">
        <f t="shared" si="24"/>
        <v>33</v>
      </c>
      <c r="H197" s="84"/>
      <c r="I197" s="84">
        <v>23</v>
      </c>
      <c r="J197" s="84"/>
      <c r="K197" s="84"/>
      <c r="L197" s="84">
        <v>14</v>
      </c>
      <c r="M197" s="84">
        <v>1</v>
      </c>
      <c r="N197" s="84"/>
      <c r="O197" s="84"/>
      <c r="P197" s="84"/>
      <c r="Q197" s="84"/>
    </row>
    <row r="198" spans="1:27">
      <c r="A198" s="129"/>
      <c r="B198" s="84" t="str">
        <f t="shared" si="25"/>
        <v>C23Cl16</v>
      </c>
      <c r="C198" s="84" t="str">
        <f t="shared" si="26"/>
        <v>C23H32Cl16</v>
      </c>
      <c r="D198" s="105">
        <f t="shared" si="23"/>
        <v>869.74909381624002</v>
      </c>
      <c r="E198" s="105">
        <f t="shared" si="21"/>
        <v>868.74181736417006</v>
      </c>
      <c r="F198" s="106">
        <f t="shared" si="22"/>
        <v>928.76294673156997</v>
      </c>
      <c r="G198" s="84">
        <f t="shared" si="24"/>
        <v>32</v>
      </c>
      <c r="H198" s="84"/>
      <c r="I198" s="84">
        <v>23</v>
      </c>
      <c r="J198" s="84"/>
      <c r="K198" s="84"/>
      <c r="L198" s="84">
        <v>15</v>
      </c>
      <c r="M198" s="84">
        <v>1</v>
      </c>
      <c r="N198" s="84"/>
      <c r="O198" s="84"/>
      <c r="P198" s="84"/>
      <c r="Q198" s="84"/>
    </row>
    <row r="199" spans="1:27">
      <c r="A199" s="129"/>
      <c r="B199" s="84" t="str">
        <f t="shared" si="25"/>
        <v>C23Cl17</v>
      </c>
      <c r="C199" s="84" t="str">
        <f t="shared" si="26"/>
        <v>C23H31Cl17</v>
      </c>
      <c r="D199" s="105">
        <f t="shared" si="23"/>
        <v>903.71012146417002</v>
      </c>
      <c r="E199" s="105">
        <f t="shared" ref="E199:E262" si="27">D199-$G$4+$Q$4</f>
        <v>902.70284501210006</v>
      </c>
      <c r="F199" s="106">
        <f t="shared" ref="F199:F262" si="28">D199+$P$4+$Q$4</f>
        <v>962.72397437949996</v>
      </c>
      <c r="G199" s="84">
        <f t="shared" si="24"/>
        <v>31</v>
      </c>
      <c r="H199" s="84"/>
      <c r="I199" s="84">
        <v>23</v>
      </c>
      <c r="J199" s="84"/>
      <c r="K199" s="84"/>
      <c r="L199" s="84">
        <v>16</v>
      </c>
      <c r="M199" s="84">
        <v>1</v>
      </c>
      <c r="N199" s="84"/>
      <c r="O199" s="84"/>
      <c r="P199" s="84"/>
      <c r="Q199" s="84"/>
    </row>
    <row r="200" spans="1:27">
      <c r="A200" s="129"/>
      <c r="B200" s="84" t="str">
        <f t="shared" si="25"/>
        <v>C23Cl18</v>
      </c>
      <c r="C200" s="84" t="str">
        <f t="shared" si="26"/>
        <v>C23H30Cl18</v>
      </c>
      <c r="D200" s="105">
        <f t="shared" si="23"/>
        <v>937.67114911210001</v>
      </c>
      <c r="E200" s="105">
        <f t="shared" si="27"/>
        <v>936.66387266003005</v>
      </c>
      <c r="F200" s="106">
        <f t="shared" si="28"/>
        <v>996.68500202742996</v>
      </c>
      <c r="G200" s="84">
        <f t="shared" si="24"/>
        <v>30</v>
      </c>
      <c r="H200" s="84"/>
      <c r="I200" s="84">
        <v>23</v>
      </c>
      <c r="J200" s="84"/>
      <c r="K200" s="84"/>
      <c r="L200" s="84">
        <v>17</v>
      </c>
      <c r="M200" s="84">
        <v>1</v>
      </c>
      <c r="N200" s="84"/>
      <c r="O200" s="84"/>
      <c r="P200" s="84"/>
      <c r="Q200" s="84"/>
    </row>
    <row r="201" spans="1:27">
      <c r="A201" s="129"/>
      <c r="B201" s="84" t="str">
        <f t="shared" si="25"/>
        <v>C23Cl19</v>
      </c>
      <c r="C201" s="84" t="str">
        <f t="shared" si="26"/>
        <v>C23H29Cl19</v>
      </c>
      <c r="D201" s="105">
        <f t="shared" si="23"/>
        <v>971.63217676003001</v>
      </c>
      <c r="E201" s="105">
        <f t="shared" si="27"/>
        <v>970.62490030796005</v>
      </c>
      <c r="F201" s="106">
        <f t="shared" si="28"/>
        <v>1030.6460296753601</v>
      </c>
      <c r="G201" s="84">
        <f t="shared" si="24"/>
        <v>29</v>
      </c>
      <c r="H201" s="84"/>
      <c r="I201" s="84">
        <v>23</v>
      </c>
      <c r="J201" s="84"/>
      <c r="K201" s="84"/>
      <c r="L201" s="84">
        <v>18</v>
      </c>
      <c r="M201" s="84">
        <v>1</v>
      </c>
      <c r="N201" s="84"/>
      <c r="O201" s="84"/>
      <c r="P201" s="84"/>
      <c r="Q201" s="84"/>
    </row>
    <row r="202" spans="1:27">
      <c r="A202" s="129"/>
      <c r="B202" s="84" t="str">
        <f t="shared" si="25"/>
        <v>C23Cl20</v>
      </c>
      <c r="C202" s="84" t="str">
        <f t="shared" si="26"/>
        <v>C23H28Cl20</v>
      </c>
      <c r="D202" s="105">
        <f t="shared" si="23"/>
        <v>1005.59320440796</v>
      </c>
      <c r="E202" s="105">
        <f t="shared" si="27"/>
        <v>1004.58592795589</v>
      </c>
      <c r="F202" s="106">
        <f t="shared" si="28"/>
        <v>1064.6070573232901</v>
      </c>
      <c r="G202" s="84">
        <f t="shared" si="24"/>
        <v>28</v>
      </c>
      <c r="H202" s="84"/>
      <c r="I202" s="84">
        <v>23</v>
      </c>
      <c r="J202" s="84"/>
      <c r="K202" s="84"/>
      <c r="L202" s="84">
        <v>19</v>
      </c>
      <c r="M202" s="84">
        <v>1</v>
      </c>
      <c r="N202" s="84"/>
      <c r="O202" s="84"/>
      <c r="P202" s="84"/>
      <c r="Q202" s="84"/>
    </row>
    <row r="203" spans="1:27">
      <c r="A203" s="129"/>
      <c r="B203" s="84" t="str">
        <f t="shared" si="25"/>
        <v>C23Cl21</v>
      </c>
      <c r="C203" s="84" t="str">
        <f t="shared" si="26"/>
        <v>C23H27Cl21</v>
      </c>
      <c r="D203" s="105">
        <f t="shared" si="23"/>
        <v>1039.55423205589</v>
      </c>
      <c r="E203" s="105">
        <f t="shared" si="27"/>
        <v>1038.5469556038199</v>
      </c>
      <c r="F203" s="106">
        <f t="shared" si="28"/>
        <v>1098.5680849712201</v>
      </c>
      <c r="G203" s="84">
        <f t="shared" si="24"/>
        <v>27</v>
      </c>
      <c r="H203" s="84"/>
      <c r="I203" s="84">
        <v>23</v>
      </c>
      <c r="J203" s="84"/>
      <c r="K203" s="84"/>
      <c r="L203" s="84">
        <v>20</v>
      </c>
      <c r="M203" s="84">
        <v>1</v>
      </c>
      <c r="N203" s="84"/>
      <c r="O203" s="84"/>
      <c r="P203" s="84"/>
      <c r="Q203" s="84"/>
    </row>
    <row r="204" spans="1:27">
      <c r="A204" s="129"/>
      <c r="B204" s="84" t="str">
        <f t="shared" si="25"/>
        <v>C23Cl22</v>
      </c>
      <c r="C204" s="84" t="str">
        <f t="shared" si="26"/>
        <v>C23H26Cl22</v>
      </c>
      <c r="D204" s="105">
        <f t="shared" si="23"/>
        <v>1073.51525970382</v>
      </c>
      <c r="E204" s="105">
        <f t="shared" si="27"/>
        <v>1072.5079832517499</v>
      </c>
      <c r="F204" s="106">
        <f t="shared" si="28"/>
        <v>1132.5291126191501</v>
      </c>
      <c r="G204" s="84">
        <f t="shared" si="24"/>
        <v>26</v>
      </c>
      <c r="H204" s="84"/>
      <c r="I204" s="84">
        <v>23</v>
      </c>
      <c r="J204" s="84"/>
      <c r="K204" s="84"/>
      <c r="L204" s="84">
        <v>21</v>
      </c>
      <c r="M204" s="84">
        <v>1</v>
      </c>
      <c r="N204" s="84"/>
      <c r="O204" s="84"/>
      <c r="P204" s="84"/>
      <c r="Q204" s="84"/>
    </row>
    <row r="205" spans="1:27">
      <c r="A205" s="129"/>
      <c r="B205" s="89" t="str">
        <f t="shared" si="25"/>
        <v>C23Cl23</v>
      </c>
      <c r="C205" s="89" t="str">
        <f t="shared" si="26"/>
        <v>C23H25Cl23</v>
      </c>
      <c r="D205" s="107">
        <f t="shared" ref="D205:D268" si="29">I205*$I$4+J205*$J$4+G205*$G$4+H205*$H$4+K205*$K$4+L205*$L$4+M205*$M$4</f>
        <v>1107.47628735175</v>
      </c>
      <c r="E205" s="107">
        <f t="shared" si="27"/>
        <v>1106.4690108996799</v>
      </c>
      <c r="F205" s="108">
        <f t="shared" si="28"/>
        <v>1166.4901402670801</v>
      </c>
      <c r="G205" s="89">
        <f t="shared" ref="G205:G268" si="30">I205*2+2-L205-M205</f>
        <v>25</v>
      </c>
      <c r="H205" s="89"/>
      <c r="I205" s="89">
        <v>23</v>
      </c>
      <c r="J205" s="89"/>
      <c r="K205" s="89"/>
      <c r="L205" s="89">
        <v>22</v>
      </c>
      <c r="M205" s="89">
        <v>1</v>
      </c>
      <c r="N205" s="89"/>
      <c r="O205" s="89"/>
      <c r="P205" s="89"/>
      <c r="Q205" s="89"/>
      <c r="R205" s="79"/>
      <c r="S205" s="80"/>
      <c r="T205" s="79"/>
      <c r="U205" s="79"/>
      <c r="V205" s="79"/>
      <c r="W205" s="79"/>
      <c r="X205" s="79"/>
      <c r="Y205" s="79"/>
      <c r="Z205" s="79"/>
      <c r="AA205" s="79"/>
    </row>
    <row r="206" spans="1:27">
      <c r="A206" s="129"/>
      <c r="B206" s="84" t="str">
        <f t="shared" si="25"/>
        <v>C24Cl4</v>
      </c>
      <c r="C206" s="84" t="str">
        <f t="shared" si="26"/>
        <v>C24H46Cl4</v>
      </c>
      <c r="D206" s="105">
        <f t="shared" si="29"/>
        <v>476.23241210521996</v>
      </c>
      <c r="E206" s="105">
        <f t="shared" si="27"/>
        <v>475.22513565314995</v>
      </c>
      <c r="F206" s="106">
        <f t="shared" si="28"/>
        <v>535.24626502054991</v>
      </c>
      <c r="G206" s="84">
        <f t="shared" si="30"/>
        <v>46</v>
      </c>
      <c r="H206" s="84"/>
      <c r="I206" s="84">
        <v>24</v>
      </c>
      <c r="J206" s="84"/>
      <c r="K206" s="84"/>
      <c r="L206" s="84">
        <v>3</v>
      </c>
      <c r="M206" s="84">
        <v>1</v>
      </c>
      <c r="N206" s="84"/>
      <c r="O206" s="84"/>
      <c r="P206" s="84"/>
      <c r="Q206" s="84"/>
    </row>
    <row r="207" spans="1:27">
      <c r="A207" s="129"/>
      <c r="B207" s="84" t="str">
        <f t="shared" si="25"/>
        <v>C24Cl5</v>
      </c>
      <c r="C207" s="84" t="str">
        <f t="shared" si="26"/>
        <v>C24H45Cl5</v>
      </c>
      <c r="D207" s="105">
        <f t="shared" si="29"/>
        <v>510.19343975314996</v>
      </c>
      <c r="E207" s="105">
        <f t="shared" si="27"/>
        <v>509.18616330107994</v>
      </c>
      <c r="F207" s="106">
        <f t="shared" si="28"/>
        <v>569.20729266847991</v>
      </c>
      <c r="G207" s="84">
        <f t="shared" si="30"/>
        <v>45</v>
      </c>
      <c r="H207" s="84"/>
      <c r="I207" s="84">
        <v>24</v>
      </c>
      <c r="J207" s="84"/>
      <c r="K207" s="84"/>
      <c r="L207" s="84">
        <v>4</v>
      </c>
      <c r="M207" s="84">
        <v>1</v>
      </c>
      <c r="N207" s="84"/>
      <c r="O207" s="84"/>
      <c r="P207" s="84"/>
      <c r="Q207" s="84"/>
    </row>
    <row r="208" spans="1:27">
      <c r="A208" s="129"/>
      <c r="B208" s="84" t="str">
        <f t="shared" si="25"/>
        <v>C24Cl6</v>
      </c>
      <c r="C208" s="84" t="str">
        <f t="shared" si="26"/>
        <v>C24H44Cl6</v>
      </c>
      <c r="D208" s="105">
        <f t="shared" si="29"/>
        <v>544.15446740107996</v>
      </c>
      <c r="E208" s="105">
        <f t="shared" si="27"/>
        <v>543.14719094901</v>
      </c>
      <c r="F208" s="106">
        <f t="shared" si="28"/>
        <v>603.1683203164099</v>
      </c>
      <c r="G208" s="84">
        <f t="shared" si="30"/>
        <v>44</v>
      </c>
      <c r="H208" s="84"/>
      <c r="I208" s="84">
        <v>24</v>
      </c>
      <c r="J208" s="84"/>
      <c r="K208" s="84"/>
      <c r="L208" s="84">
        <v>5</v>
      </c>
      <c r="M208" s="84">
        <v>1</v>
      </c>
      <c r="N208" s="84"/>
      <c r="O208" s="84"/>
      <c r="P208" s="84"/>
      <c r="Q208" s="84"/>
    </row>
    <row r="209" spans="1:17">
      <c r="A209" s="129"/>
      <c r="B209" s="84" t="str">
        <f t="shared" si="25"/>
        <v>C24Cl7</v>
      </c>
      <c r="C209" s="84" t="str">
        <f t="shared" si="26"/>
        <v>C24H43Cl7</v>
      </c>
      <c r="D209" s="105">
        <f t="shared" si="29"/>
        <v>578.11549504900995</v>
      </c>
      <c r="E209" s="105">
        <f t="shared" si="27"/>
        <v>577.10821859693999</v>
      </c>
      <c r="F209" s="106">
        <f t="shared" si="28"/>
        <v>637.1293479643399</v>
      </c>
      <c r="G209" s="84">
        <f t="shared" si="30"/>
        <v>43</v>
      </c>
      <c r="H209" s="84"/>
      <c r="I209" s="84">
        <v>24</v>
      </c>
      <c r="J209" s="84"/>
      <c r="K209" s="84"/>
      <c r="L209" s="84">
        <v>6</v>
      </c>
      <c r="M209" s="84">
        <v>1</v>
      </c>
      <c r="N209" s="84"/>
      <c r="O209" s="84"/>
      <c r="P209" s="84"/>
      <c r="Q209" s="84"/>
    </row>
    <row r="210" spans="1:17">
      <c r="A210" s="129"/>
      <c r="B210" s="84" t="str">
        <f t="shared" si="25"/>
        <v>C24Cl8</v>
      </c>
      <c r="C210" s="84" t="str">
        <f t="shared" si="26"/>
        <v>C24H42Cl8</v>
      </c>
      <c r="D210" s="105">
        <f t="shared" si="29"/>
        <v>612.07652269693995</v>
      </c>
      <c r="E210" s="105">
        <f t="shared" si="27"/>
        <v>611.06924624486999</v>
      </c>
      <c r="F210" s="106">
        <f t="shared" si="28"/>
        <v>671.0903756122699</v>
      </c>
      <c r="G210" s="84">
        <f t="shared" si="30"/>
        <v>42</v>
      </c>
      <c r="H210" s="84"/>
      <c r="I210" s="84">
        <v>24</v>
      </c>
      <c r="J210" s="84"/>
      <c r="K210" s="84"/>
      <c r="L210" s="84">
        <v>7</v>
      </c>
      <c r="M210" s="84">
        <v>1</v>
      </c>
      <c r="N210" s="84"/>
      <c r="O210" s="84"/>
      <c r="P210" s="84"/>
      <c r="Q210" s="84"/>
    </row>
    <row r="211" spans="1:17">
      <c r="A211" s="129"/>
      <c r="B211" s="84" t="str">
        <f t="shared" si="25"/>
        <v>C24Cl9</v>
      </c>
      <c r="C211" s="84" t="str">
        <f t="shared" si="26"/>
        <v>C24H41Cl9</v>
      </c>
      <c r="D211" s="105">
        <f t="shared" si="29"/>
        <v>646.03755034486994</v>
      </c>
      <c r="E211" s="105">
        <f t="shared" si="27"/>
        <v>645.03027389279998</v>
      </c>
      <c r="F211" s="106">
        <f t="shared" si="28"/>
        <v>705.05140326019989</v>
      </c>
      <c r="G211" s="84">
        <f t="shared" si="30"/>
        <v>41</v>
      </c>
      <c r="H211" s="84"/>
      <c r="I211" s="84">
        <v>24</v>
      </c>
      <c r="J211" s="84"/>
      <c r="K211" s="84"/>
      <c r="L211" s="84">
        <v>8</v>
      </c>
      <c r="M211" s="84">
        <v>1</v>
      </c>
      <c r="N211" s="84"/>
      <c r="O211" s="84"/>
      <c r="P211" s="84"/>
      <c r="Q211" s="84"/>
    </row>
    <row r="212" spans="1:17">
      <c r="A212" s="129"/>
      <c r="B212" s="84" t="str">
        <f t="shared" si="25"/>
        <v>C24Cl10</v>
      </c>
      <c r="C212" s="84" t="str">
        <f t="shared" si="26"/>
        <v>C24H40Cl10</v>
      </c>
      <c r="D212" s="105">
        <f t="shared" si="29"/>
        <v>679.99857799279994</v>
      </c>
      <c r="E212" s="105">
        <f t="shared" si="27"/>
        <v>678.99130154072998</v>
      </c>
      <c r="F212" s="106">
        <f t="shared" si="28"/>
        <v>739.01243090812989</v>
      </c>
      <c r="G212" s="84">
        <f t="shared" si="30"/>
        <v>40</v>
      </c>
      <c r="H212" s="84"/>
      <c r="I212" s="84">
        <v>24</v>
      </c>
      <c r="J212" s="84"/>
      <c r="K212" s="84"/>
      <c r="L212" s="84">
        <v>9</v>
      </c>
      <c r="M212" s="84">
        <v>1</v>
      </c>
      <c r="N212" s="84"/>
      <c r="O212" s="84"/>
      <c r="P212" s="84"/>
      <c r="Q212" s="84"/>
    </row>
    <row r="213" spans="1:17">
      <c r="A213" s="129"/>
      <c r="B213" s="84" t="str">
        <f t="shared" si="25"/>
        <v>C24Cl11</v>
      </c>
      <c r="C213" s="84" t="str">
        <f t="shared" si="26"/>
        <v>C24H39Cl11</v>
      </c>
      <c r="D213" s="105">
        <f t="shared" si="29"/>
        <v>713.95960564073005</v>
      </c>
      <c r="E213" s="105">
        <f t="shared" si="27"/>
        <v>712.95232918866009</v>
      </c>
      <c r="F213" s="106">
        <f t="shared" si="28"/>
        <v>772.97345855606</v>
      </c>
      <c r="G213" s="84">
        <f t="shared" si="30"/>
        <v>39</v>
      </c>
      <c r="H213" s="84"/>
      <c r="I213" s="84">
        <v>24</v>
      </c>
      <c r="J213" s="84"/>
      <c r="K213" s="84"/>
      <c r="L213" s="84">
        <v>10</v>
      </c>
      <c r="M213" s="84">
        <v>1</v>
      </c>
      <c r="N213" s="84"/>
      <c r="O213" s="84"/>
      <c r="P213" s="84"/>
      <c r="Q213" s="84"/>
    </row>
    <row r="214" spans="1:17">
      <c r="A214" s="129"/>
      <c r="B214" s="84" t="str">
        <f t="shared" si="25"/>
        <v>C24Cl12</v>
      </c>
      <c r="C214" s="84" t="str">
        <f t="shared" si="26"/>
        <v>C24H38Cl12</v>
      </c>
      <c r="D214" s="105">
        <f t="shared" si="29"/>
        <v>747.92063328865993</v>
      </c>
      <c r="E214" s="105">
        <f t="shared" si="27"/>
        <v>746.91335683658997</v>
      </c>
      <c r="F214" s="106">
        <f t="shared" si="28"/>
        <v>806.93448620398988</v>
      </c>
      <c r="G214" s="84">
        <f t="shared" si="30"/>
        <v>38</v>
      </c>
      <c r="H214" s="84"/>
      <c r="I214" s="84">
        <v>24</v>
      </c>
      <c r="J214" s="84"/>
      <c r="K214" s="84"/>
      <c r="L214" s="84">
        <v>11</v>
      </c>
      <c r="M214" s="84">
        <v>1</v>
      </c>
      <c r="N214" s="84"/>
      <c r="O214" s="84"/>
      <c r="P214" s="84"/>
      <c r="Q214" s="84"/>
    </row>
    <row r="215" spans="1:17">
      <c r="A215" s="129"/>
      <c r="B215" s="84" t="str">
        <f t="shared" si="25"/>
        <v>C24Cl13</v>
      </c>
      <c r="C215" s="84" t="str">
        <f t="shared" si="26"/>
        <v>C24H37Cl13</v>
      </c>
      <c r="D215" s="105">
        <f t="shared" si="29"/>
        <v>781.88166093659004</v>
      </c>
      <c r="E215" s="105">
        <f t="shared" si="27"/>
        <v>780.87438448452008</v>
      </c>
      <c r="F215" s="106">
        <f t="shared" si="28"/>
        <v>840.89551385191999</v>
      </c>
      <c r="G215" s="84">
        <f t="shared" si="30"/>
        <v>37</v>
      </c>
      <c r="H215" s="84"/>
      <c r="I215" s="84">
        <v>24</v>
      </c>
      <c r="J215" s="84"/>
      <c r="K215" s="84"/>
      <c r="L215" s="84">
        <v>12</v>
      </c>
      <c r="M215" s="84">
        <v>1</v>
      </c>
      <c r="N215" s="84"/>
      <c r="O215" s="84"/>
      <c r="P215" s="84"/>
      <c r="Q215" s="84"/>
    </row>
    <row r="216" spans="1:17">
      <c r="A216" s="129"/>
      <c r="B216" s="84" t="str">
        <f t="shared" si="25"/>
        <v>C24Cl14</v>
      </c>
      <c r="C216" s="84" t="str">
        <f t="shared" si="26"/>
        <v>C24H36Cl14</v>
      </c>
      <c r="D216" s="105">
        <f t="shared" si="29"/>
        <v>815.84268858452003</v>
      </c>
      <c r="E216" s="105">
        <f t="shared" si="27"/>
        <v>814.83541213245007</v>
      </c>
      <c r="F216" s="106">
        <f t="shared" si="28"/>
        <v>874.85654149984998</v>
      </c>
      <c r="G216" s="84">
        <f t="shared" si="30"/>
        <v>36</v>
      </c>
      <c r="H216" s="84"/>
      <c r="I216" s="84">
        <v>24</v>
      </c>
      <c r="J216" s="84"/>
      <c r="K216" s="84"/>
      <c r="L216" s="84">
        <v>13</v>
      </c>
      <c r="M216" s="84">
        <v>1</v>
      </c>
      <c r="N216" s="84"/>
      <c r="O216" s="84"/>
      <c r="P216" s="84"/>
      <c r="Q216" s="84"/>
    </row>
    <row r="217" spans="1:17">
      <c r="A217" s="129"/>
      <c r="B217" s="84" t="str">
        <f t="shared" si="25"/>
        <v>C24Cl15</v>
      </c>
      <c r="C217" s="84" t="str">
        <f t="shared" si="26"/>
        <v>C24H35Cl15</v>
      </c>
      <c r="D217" s="105">
        <f t="shared" si="29"/>
        <v>849.80371623245003</v>
      </c>
      <c r="E217" s="105">
        <f t="shared" si="27"/>
        <v>848.79643978038007</v>
      </c>
      <c r="F217" s="106">
        <f t="shared" si="28"/>
        <v>908.81756914777998</v>
      </c>
      <c r="G217" s="84">
        <f t="shared" si="30"/>
        <v>35</v>
      </c>
      <c r="H217" s="84"/>
      <c r="I217" s="84">
        <v>24</v>
      </c>
      <c r="J217" s="84"/>
      <c r="K217" s="84"/>
      <c r="L217" s="84">
        <v>14</v>
      </c>
      <c r="M217" s="84">
        <v>1</v>
      </c>
      <c r="N217" s="84"/>
      <c r="O217" s="84"/>
      <c r="P217" s="84"/>
      <c r="Q217" s="84"/>
    </row>
    <row r="218" spans="1:17">
      <c r="A218" s="129"/>
      <c r="B218" s="84" t="str">
        <f t="shared" si="25"/>
        <v>C24Cl16</v>
      </c>
      <c r="C218" s="84" t="str">
        <f t="shared" si="26"/>
        <v>C24H34Cl16</v>
      </c>
      <c r="D218" s="105">
        <f t="shared" si="29"/>
        <v>883.76474388037991</v>
      </c>
      <c r="E218" s="105">
        <f t="shared" si="27"/>
        <v>882.75746742830995</v>
      </c>
      <c r="F218" s="106">
        <f t="shared" si="28"/>
        <v>942.77859679570986</v>
      </c>
      <c r="G218" s="84">
        <f t="shared" si="30"/>
        <v>34</v>
      </c>
      <c r="H218" s="84"/>
      <c r="I218" s="84">
        <v>24</v>
      </c>
      <c r="J218" s="84"/>
      <c r="K218" s="84"/>
      <c r="L218" s="84">
        <v>15</v>
      </c>
      <c r="M218" s="84">
        <v>1</v>
      </c>
      <c r="N218" s="84"/>
      <c r="O218" s="84"/>
      <c r="P218" s="84"/>
      <c r="Q218" s="84"/>
    </row>
    <row r="219" spans="1:17">
      <c r="A219" s="129"/>
      <c r="B219" s="84" t="str">
        <f t="shared" si="25"/>
        <v>C24Cl17</v>
      </c>
      <c r="C219" s="84" t="str">
        <f t="shared" si="26"/>
        <v>C24H33Cl17</v>
      </c>
      <c r="D219" s="105">
        <f t="shared" si="29"/>
        <v>917.72577152831002</v>
      </c>
      <c r="E219" s="105">
        <f t="shared" si="27"/>
        <v>916.71849507624006</v>
      </c>
      <c r="F219" s="106">
        <f t="shared" si="28"/>
        <v>976.73962444363997</v>
      </c>
      <c r="G219" s="84">
        <f t="shared" si="30"/>
        <v>33</v>
      </c>
      <c r="H219" s="84"/>
      <c r="I219" s="84">
        <v>24</v>
      </c>
      <c r="J219" s="84"/>
      <c r="K219" s="84"/>
      <c r="L219" s="84">
        <v>16</v>
      </c>
      <c r="M219" s="84">
        <v>1</v>
      </c>
      <c r="N219" s="84"/>
      <c r="O219" s="84"/>
      <c r="P219" s="84"/>
      <c r="Q219" s="84"/>
    </row>
    <row r="220" spans="1:17">
      <c r="A220" s="129"/>
      <c r="B220" s="84" t="str">
        <f t="shared" si="25"/>
        <v>C24Cl18</v>
      </c>
      <c r="C220" s="84" t="str">
        <f t="shared" si="26"/>
        <v>C24H32Cl18</v>
      </c>
      <c r="D220" s="105">
        <f t="shared" si="29"/>
        <v>951.68679917624013</v>
      </c>
      <c r="E220" s="105">
        <f t="shared" si="27"/>
        <v>950.67952272417017</v>
      </c>
      <c r="F220" s="106">
        <f t="shared" si="28"/>
        <v>1010.7006520915701</v>
      </c>
      <c r="G220" s="84">
        <f t="shared" si="30"/>
        <v>32</v>
      </c>
      <c r="H220" s="84"/>
      <c r="I220" s="84">
        <v>24</v>
      </c>
      <c r="J220" s="84"/>
      <c r="K220" s="84"/>
      <c r="L220" s="84">
        <v>17</v>
      </c>
      <c r="M220" s="84">
        <v>1</v>
      </c>
      <c r="N220" s="84"/>
      <c r="O220" s="84"/>
      <c r="P220" s="84"/>
      <c r="Q220" s="84"/>
    </row>
    <row r="221" spans="1:17">
      <c r="A221" s="129"/>
      <c r="B221" s="84" t="str">
        <f t="shared" si="25"/>
        <v>C24Cl19</v>
      </c>
      <c r="C221" s="84" t="str">
        <f t="shared" si="26"/>
        <v>C24H31Cl19</v>
      </c>
      <c r="D221" s="105">
        <f t="shared" si="29"/>
        <v>985.64782682417001</v>
      </c>
      <c r="E221" s="105">
        <f t="shared" si="27"/>
        <v>984.64055037210005</v>
      </c>
      <c r="F221" s="106">
        <f t="shared" si="28"/>
        <v>1044.6616797395</v>
      </c>
      <c r="G221" s="84">
        <f t="shared" si="30"/>
        <v>31</v>
      </c>
      <c r="H221" s="84"/>
      <c r="I221" s="84">
        <v>24</v>
      </c>
      <c r="J221" s="84"/>
      <c r="K221" s="84"/>
      <c r="L221" s="84">
        <v>18</v>
      </c>
      <c r="M221" s="84">
        <v>1</v>
      </c>
      <c r="N221" s="84"/>
      <c r="O221" s="84"/>
      <c r="P221" s="84"/>
      <c r="Q221" s="84"/>
    </row>
    <row r="222" spans="1:17">
      <c r="A222" s="129"/>
      <c r="B222" s="84" t="str">
        <f t="shared" si="25"/>
        <v>C24Cl20</v>
      </c>
      <c r="C222" s="84" t="str">
        <f t="shared" si="26"/>
        <v>C24H30Cl20</v>
      </c>
      <c r="D222" s="105">
        <f t="shared" si="29"/>
        <v>1019.6088544720999</v>
      </c>
      <c r="E222" s="105">
        <f t="shared" si="27"/>
        <v>1018.6015780200299</v>
      </c>
      <c r="F222" s="106">
        <f t="shared" si="28"/>
        <v>1078.62270738743</v>
      </c>
      <c r="G222" s="84">
        <f t="shared" si="30"/>
        <v>30</v>
      </c>
      <c r="H222" s="84"/>
      <c r="I222" s="84">
        <v>24</v>
      </c>
      <c r="J222" s="84"/>
      <c r="K222" s="84"/>
      <c r="L222" s="84">
        <v>19</v>
      </c>
      <c r="M222" s="84">
        <v>1</v>
      </c>
      <c r="N222" s="84"/>
      <c r="O222" s="84"/>
      <c r="P222" s="84"/>
      <c r="Q222" s="84"/>
    </row>
    <row r="223" spans="1:17">
      <c r="A223" s="129"/>
      <c r="B223" s="84" t="str">
        <f t="shared" si="25"/>
        <v>C24Cl21</v>
      </c>
      <c r="C223" s="84" t="str">
        <f t="shared" si="26"/>
        <v>C24H29Cl21</v>
      </c>
      <c r="D223" s="105">
        <f t="shared" si="29"/>
        <v>1053.5698821200299</v>
      </c>
      <c r="E223" s="105">
        <f t="shared" si="27"/>
        <v>1052.5626056679598</v>
      </c>
      <c r="F223" s="106">
        <f t="shared" si="28"/>
        <v>1112.58373503536</v>
      </c>
      <c r="G223" s="84">
        <f t="shared" si="30"/>
        <v>29</v>
      </c>
      <c r="H223" s="84"/>
      <c r="I223" s="84">
        <v>24</v>
      </c>
      <c r="J223" s="84"/>
      <c r="K223" s="84"/>
      <c r="L223" s="84">
        <v>20</v>
      </c>
      <c r="M223" s="84">
        <v>1</v>
      </c>
      <c r="N223" s="84"/>
      <c r="O223" s="84"/>
      <c r="P223" s="84"/>
      <c r="Q223" s="84"/>
    </row>
    <row r="224" spans="1:17">
      <c r="A224" s="129"/>
      <c r="B224" s="84" t="str">
        <f t="shared" si="25"/>
        <v>C24Cl22</v>
      </c>
      <c r="C224" s="84" t="str">
        <f t="shared" si="26"/>
        <v>C24H28Cl22</v>
      </c>
      <c r="D224" s="105">
        <f t="shared" si="29"/>
        <v>1087.5309097679601</v>
      </c>
      <c r="E224" s="105">
        <f t="shared" si="27"/>
        <v>1086.52363331589</v>
      </c>
      <c r="F224" s="106">
        <f t="shared" si="28"/>
        <v>1146.5447626832902</v>
      </c>
      <c r="G224" s="84">
        <f t="shared" si="30"/>
        <v>28</v>
      </c>
      <c r="H224" s="84"/>
      <c r="I224" s="84">
        <v>24</v>
      </c>
      <c r="J224" s="84"/>
      <c r="K224" s="84"/>
      <c r="L224" s="84">
        <v>21</v>
      </c>
      <c r="M224" s="84">
        <v>1</v>
      </c>
      <c r="N224" s="84"/>
      <c r="O224" s="84"/>
      <c r="P224" s="84"/>
      <c r="Q224" s="84"/>
    </row>
    <row r="225" spans="1:27">
      <c r="A225" s="129"/>
      <c r="B225" s="84" t="str">
        <f t="shared" si="25"/>
        <v>C24Cl23</v>
      </c>
      <c r="C225" s="84" t="str">
        <f t="shared" si="26"/>
        <v>C24H27Cl23</v>
      </c>
      <c r="D225" s="105">
        <f t="shared" si="29"/>
        <v>1121.4919374158899</v>
      </c>
      <c r="E225" s="105">
        <f t="shared" si="27"/>
        <v>1120.4846609638198</v>
      </c>
      <c r="F225" s="106">
        <f t="shared" si="28"/>
        <v>1180.5057903312199</v>
      </c>
      <c r="G225" s="84">
        <f t="shared" si="30"/>
        <v>27</v>
      </c>
      <c r="H225" s="84"/>
      <c r="I225" s="84">
        <v>24</v>
      </c>
      <c r="J225" s="84"/>
      <c r="K225" s="84"/>
      <c r="L225" s="84">
        <v>22</v>
      </c>
      <c r="M225" s="84">
        <v>1</v>
      </c>
      <c r="N225" s="84"/>
      <c r="O225" s="84"/>
      <c r="P225" s="84"/>
      <c r="Q225" s="84"/>
    </row>
    <row r="226" spans="1:27">
      <c r="A226" s="129"/>
      <c r="B226" s="89" t="str">
        <f t="shared" si="25"/>
        <v>C24Cl24</v>
      </c>
      <c r="C226" s="89" t="str">
        <f t="shared" si="26"/>
        <v>C24H26Cl24</v>
      </c>
      <c r="D226" s="107">
        <f t="shared" si="29"/>
        <v>1155.4529650638199</v>
      </c>
      <c r="E226" s="107">
        <f t="shared" si="27"/>
        <v>1154.4456886117498</v>
      </c>
      <c r="F226" s="108">
        <f t="shared" si="28"/>
        <v>1214.4668179791499</v>
      </c>
      <c r="G226" s="89">
        <f t="shared" si="30"/>
        <v>26</v>
      </c>
      <c r="H226" s="89"/>
      <c r="I226" s="89">
        <v>24</v>
      </c>
      <c r="J226" s="89"/>
      <c r="K226" s="89"/>
      <c r="L226" s="89">
        <v>23</v>
      </c>
      <c r="M226" s="89">
        <v>1</v>
      </c>
      <c r="N226" s="89"/>
      <c r="O226" s="89"/>
      <c r="P226" s="89"/>
      <c r="Q226" s="89"/>
      <c r="R226" s="79"/>
      <c r="S226" s="80"/>
      <c r="T226" s="79"/>
      <c r="U226" s="79"/>
      <c r="V226" s="79"/>
      <c r="W226" s="79"/>
      <c r="X226" s="79"/>
      <c r="Y226" s="79"/>
      <c r="Z226" s="79"/>
      <c r="AA226" s="79"/>
    </row>
    <row r="227" spans="1:27">
      <c r="A227" s="129"/>
      <c r="B227" s="84" t="str">
        <f t="shared" si="25"/>
        <v>C25Cl4</v>
      </c>
      <c r="C227" s="84" t="str">
        <f t="shared" si="26"/>
        <v>C25H48Cl4</v>
      </c>
      <c r="D227" s="105">
        <f t="shared" si="29"/>
        <v>490.24806216935997</v>
      </c>
      <c r="E227" s="105">
        <f t="shared" si="27"/>
        <v>489.24078571728995</v>
      </c>
      <c r="F227" s="106">
        <f t="shared" si="28"/>
        <v>549.26191508468992</v>
      </c>
      <c r="G227" s="84">
        <f t="shared" si="30"/>
        <v>48</v>
      </c>
      <c r="H227" s="84"/>
      <c r="I227" s="84">
        <v>25</v>
      </c>
      <c r="J227" s="84"/>
      <c r="K227" s="84"/>
      <c r="L227" s="84">
        <v>3</v>
      </c>
      <c r="M227" s="84">
        <v>1</v>
      </c>
      <c r="N227" s="84"/>
      <c r="O227" s="84"/>
      <c r="P227" s="84"/>
      <c r="Q227" s="84"/>
    </row>
    <row r="228" spans="1:27">
      <c r="A228" s="129"/>
      <c r="B228" s="84" t="str">
        <f t="shared" si="25"/>
        <v>C25Cl5</v>
      </c>
      <c r="C228" s="84" t="str">
        <f t="shared" si="26"/>
        <v>C25H47Cl5</v>
      </c>
      <c r="D228" s="105">
        <f t="shared" si="29"/>
        <v>524.20908981728996</v>
      </c>
      <c r="E228" s="105">
        <f t="shared" si="27"/>
        <v>523.20181336522</v>
      </c>
      <c r="F228" s="106">
        <f t="shared" si="28"/>
        <v>583.22294273261991</v>
      </c>
      <c r="G228" s="84">
        <f t="shared" si="30"/>
        <v>47</v>
      </c>
      <c r="H228" s="84"/>
      <c r="I228" s="84">
        <v>25</v>
      </c>
      <c r="J228" s="84"/>
      <c r="K228" s="84"/>
      <c r="L228" s="84">
        <v>4</v>
      </c>
      <c r="M228" s="84">
        <v>1</v>
      </c>
      <c r="N228" s="84"/>
      <c r="O228" s="84"/>
      <c r="P228" s="84"/>
      <c r="Q228" s="84"/>
    </row>
    <row r="229" spans="1:27">
      <c r="A229" s="129"/>
      <c r="B229" s="84" t="str">
        <f t="shared" ref="B229:B292" si="31">"C"&amp;I229&amp;"Cl"&amp;SUM(L229:M229)</f>
        <v>C25Cl6</v>
      </c>
      <c r="C229" s="84" t="str">
        <f t="shared" ref="C229:C292" si="32">"C"&amp;I229&amp;"H"&amp;G229&amp;"Cl"&amp;SUM(L229:M229)</f>
        <v>C25H46Cl6</v>
      </c>
      <c r="D229" s="105">
        <f t="shared" si="29"/>
        <v>558.17011746522007</v>
      </c>
      <c r="E229" s="105">
        <f t="shared" si="27"/>
        <v>557.16284101315011</v>
      </c>
      <c r="F229" s="106">
        <f t="shared" si="28"/>
        <v>617.18397038055002</v>
      </c>
      <c r="G229" s="84">
        <f t="shared" si="30"/>
        <v>46</v>
      </c>
      <c r="H229" s="84"/>
      <c r="I229" s="84">
        <v>25</v>
      </c>
      <c r="J229" s="84"/>
      <c r="K229" s="84"/>
      <c r="L229" s="84">
        <v>5</v>
      </c>
      <c r="M229" s="84">
        <v>1</v>
      </c>
      <c r="N229" s="84"/>
      <c r="O229" s="84"/>
      <c r="P229" s="84"/>
      <c r="Q229" s="84"/>
    </row>
    <row r="230" spans="1:27">
      <c r="A230" s="129"/>
      <c r="B230" s="84" t="str">
        <f t="shared" si="31"/>
        <v>C25Cl7</v>
      </c>
      <c r="C230" s="84" t="str">
        <f t="shared" si="32"/>
        <v>C25H45Cl7</v>
      </c>
      <c r="D230" s="105">
        <f t="shared" si="29"/>
        <v>592.13114511315007</v>
      </c>
      <c r="E230" s="105">
        <f t="shared" si="27"/>
        <v>591.12386866108011</v>
      </c>
      <c r="F230" s="106">
        <f t="shared" si="28"/>
        <v>651.14499802848002</v>
      </c>
      <c r="G230" s="84">
        <f t="shared" si="30"/>
        <v>45</v>
      </c>
      <c r="H230" s="84"/>
      <c r="I230" s="84">
        <v>25</v>
      </c>
      <c r="J230" s="84"/>
      <c r="K230" s="84"/>
      <c r="L230" s="84">
        <v>6</v>
      </c>
      <c r="M230" s="84">
        <v>1</v>
      </c>
      <c r="N230" s="84"/>
      <c r="O230" s="84"/>
      <c r="P230" s="84"/>
      <c r="Q230" s="84"/>
    </row>
    <row r="231" spans="1:27">
      <c r="A231" s="129"/>
      <c r="B231" s="84" t="str">
        <f t="shared" si="31"/>
        <v>C25Cl8</v>
      </c>
      <c r="C231" s="84" t="str">
        <f t="shared" si="32"/>
        <v>C25H44Cl8</v>
      </c>
      <c r="D231" s="105">
        <f t="shared" si="29"/>
        <v>626.09217276108006</v>
      </c>
      <c r="E231" s="105">
        <f t="shared" si="27"/>
        <v>625.08489630901011</v>
      </c>
      <c r="F231" s="106">
        <f t="shared" si="28"/>
        <v>685.10602567641001</v>
      </c>
      <c r="G231" s="84">
        <f t="shared" si="30"/>
        <v>44</v>
      </c>
      <c r="H231" s="84"/>
      <c r="I231" s="84">
        <v>25</v>
      </c>
      <c r="J231" s="84"/>
      <c r="K231" s="84"/>
      <c r="L231" s="84">
        <v>7</v>
      </c>
      <c r="M231" s="84">
        <v>1</v>
      </c>
      <c r="N231" s="84"/>
      <c r="O231" s="84"/>
      <c r="P231" s="84"/>
      <c r="Q231" s="84"/>
    </row>
    <row r="232" spans="1:27">
      <c r="A232" s="129"/>
      <c r="B232" s="84" t="str">
        <f t="shared" si="31"/>
        <v>C25Cl9</v>
      </c>
      <c r="C232" s="84" t="str">
        <f t="shared" si="32"/>
        <v>C25H43Cl9</v>
      </c>
      <c r="D232" s="105">
        <f t="shared" si="29"/>
        <v>660.05320040901006</v>
      </c>
      <c r="E232" s="105">
        <f t="shared" si="27"/>
        <v>659.0459239569401</v>
      </c>
      <c r="F232" s="106">
        <f t="shared" si="28"/>
        <v>719.06705332434001</v>
      </c>
      <c r="G232" s="84">
        <f t="shared" si="30"/>
        <v>43</v>
      </c>
      <c r="H232" s="84"/>
      <c r="I232" s="84">
        <v>25</v>
      </c>
      <c r="J232" s="84"/>
      <c r="K232" s="84"/>
      <c r="L232" s="84">
        <v>8</v>
      </c>
      <c r="M232" s="84">
        <v>1</v>
      </c>
      <c r="N232" s="84"/>
      <c r="O232" s="84"/>
      <c r="P232" s="84"/>
      <c r="Q232" s="84"/>
    </row>
    <row r="233" spans="1:27">
      <c r="A233" s="129"/>
      <c r="B233" s="84" t="str">
        <f t="shared" si="31"/>
        <v>C25Cl10</v>
      </c>
      <c r="C233" s="84" t="str">
        <f t="shared" si="32"/>
        <v>C25H42Cl10</v>
      </c>
      <c r="D233" s="105">
        <f t="shared" si="29"/>
        <v>694.01422805694006</v>
      </c>
      <c r="E233" s="105">
        <f t="shared" si="27"/>
        <v>693.0069516048701</v>
      </c>
      <c r="F233" s="106">
        <f t="shared" si="28"/>
        <v>753.02808097227</v>
      </c>
      <c r="G233" s="84">
        <f t="shared" si="30"/>
        <v>42</v>
      </c>
      <c r="H233" s="84"/>
      <c r="I233" s="84">
        <v>25</v>
      </c>
      <c r="J233" s="84"/>
      <c r="K233" s="84"/>
      <c r="L233" s="84">
        <v>9</v>
      </c>
      <c r="M233" s="84">
        <v>1</v>
      </c>
      <c r="N233" s="84"/>
      <c r="O233" s="84"/>
      <c r="P233" s="84"/>
      <c r="Q233" s="84"/>
    </row>
    <row r="234" spans="1:27">
      <c r="A234" s="129"/>
      <c r="B234" s="84" t="str">
        <f t="shared" si="31"/>
        <v>C25Cl11</v>
      </c>
      <c r="C234" s="84" t="str">
        <f t="shared" si="32"/>
        <v>C25H41Cl11</v>
      </c>
      <c r="D234" s="105">
        <f t="shared" si="29"/>
        <v>727.97525570487005</v>
      </c>
      <c r="E234" s="105">
        <f t="shared" si="27"/>
        <v>726.96797925280009</v>
      </c>
      <c r="F234" s="106">
        <f t="shared" si="28"/>
        <v>786.9891086202</v>
      </c>
      <c r="G234" s="84">
        <f t="shared" si="30"/>
        <v>41</v>
      </c>
      <c r="H234" s="84"/>
      <c r="I234" s="84">
        <v>25</v>
      </c>
      <c r="J234" s="84"/>
      <c r="K234" s="84"/>
      <c r="L234" s="84">
        <v>10</v>
      </c>
      <c r="M234" s="84">
        <v>1</v>
      </c>
      <c r="N234" s="84"/>
      <c r="O234" s="84"/>
      <c r="P234" s="84"/>
      <c r="Q234" s="84"/>
    </row>
    <row r="235" spans="1:27">
      <c r="A235" s="129"/>
      <c r="B235" s="84" t="str">
        <f t="shared" si="31"/>
        <v>C25Cl12</v>
      </c>
      <c r="C235" s="84" t="str">
        <f t="shared" si="32"/>
        <v>C25H40Cl12</v>
      </c>
      <c r="D235" s="105">
        <f t="shared" si="29"/>
        <v>761.93628335280005</v>
      </c>
      <c r="E235" s="105">
        <f t="shared" si="27"/>
        <v>760.92900690073009</v>
      </c>
      <c r="F235" s="106">
        <f t="shared" si="28"/>
        <v>820.95013626813</v>
      </c>
      <c r="G235" s="84">
        <f t="shared" si="30"/>
        <v>40</v>
      </c>
      <c r="H235" s="84"/>
      <c r="I235" s="84">
        <v>25</v>
      </c>
      <c r="J235" s="84"/>
      <c r="K235" s="84"/>
      <c r="L235" s="84">
        <v>11</v>
      </c>
      <c r="M235" s="84">
        <v>1</v>
      </c>
      <c r="N235" s="84"/>
      <c r="O235" s="84"/>
      <c r="P235" s="84"/>
      <c r="Q235" s="84"/>
    </row>
    <row r="236" spans="1:27">
      <c r="A236" s="129"/>
      <c r="B236" s="84" t="str">
        <f t="shared" si="31"/>
        <v>C25Cl13</v>
      </c>
      <c r="C236" s="84" t="str">
        <f t="shared" si="32"/>
        <v>C25H39Cl13</v>
      </c>
      <c r="D236" s="105">
        <f t="shared" si="29"/>
        <v>795.89731100073004</v>
      </c>
      <c r="E236" s="105">
        <f t="shared" si="27"/>
        <v>794.89003454866008</v>
      </c>
      <c r="F236" s="106">
        <f t="shared" si="28"/>
        <v>854.91116391605999</v>
      </c>
      <c r="G236" s="84">
        <f t="shared" si="30"/>
        <v>39</v>
      </c>
      <c r="H236" s="84"/>
      <c r="I236" s="84">
        <v>25</v>
      </c>
      <c r="J236" s="84"/>
      <c r="K236" s="84"/>
      <c r="L236" s="84">
        <v>12</v>
      </c>
      <c r="M236" s="84">
        <v>1</v>
      </c>
      <c r="N236" s="84"/>
      <c r="O236" s="84"/>
      <c r="P236" s="84"/>
      <c r="Q236" s="84"/>
    </row>
    <row r="237" spans="1:27">
      <c r="A237" s="129"/>
      <c r="B237" s="84" t="str">
        <f t="shared" si="31"/>
        <v>C25Cl14</v>
      </c>
      <c r="C237" s="84" t="str">
        <f t="shared" si="32"/>
        <v>C25H38Cl14</v>
      </c>
      <c r="D237" s="105">
        <f t="shared" si="29"/>
        <v>829.85833864866004</v>
      </c>
      <c r="E237" s="105">
        <f t="shared" si="27"/>
        <v>828.85106219659008</v>
      </c>
      <c r="F237" s="106">
        <f t="shared" si="28"/>
        <v>888.87219156398999</v>
      </c>
      <c r="G237" s="84">
        <f t="shared" si="30"/>
        <v>38</v>
      </c>
      <c r="H237" s="84"/>
      <c r="I237" s="84">
        <v>25</v>
      </c>
      <c r="J237" s="84"/>
      <c r="K237" s="84"/>
      <c r="L237" s="84">
        <v>13</v>
      </c>
      <c r="M237" s="84">
        <v>1</v>
      </c>
      <c r="N237" s="84"/>
      <c r="O237" s="84"/>
      <c r="P237" s="84"/>
      <c r="Q237" s="84"/>
    </row>
    <row r="238" spans="1:27">
      <c r="A238" s="129"/>
      <c r="B238" s="84" t="str">
        <f t="shared" si="31"/>
        <v>C25Cl15</v>
      </c>
      <c r="C238" s="84" t="str">
        <f t="shared" si="32"/>
        <v>C25H37Cl15</v>
      </c>
      <c r="D238" s="105">
        <f t="shared" si="29"/>
        <v>863.81936629659003</v>
      </c>
      <c r="E238" s="105">
        <f t="shared" si="27"/>
        <v>862.81208984452007</v>
      </c>
      <c r="F238" s="106">
        <f t="shared" si="28"/>
        <v>922.83321921191998</v>
      </c>
      <c r="G238" s="84">
        <f t="shared" si="30"/>
        <v>37</v>
      </c>
      <c r="H238" s="84"/>
      <c r="I238" s="84">
        <v>25</v>
      </c>
      <c r="J238" s="84"/>
      <c r="K238" s="84"/>
      <c r="L238" s="84">
        <v>14</v>
      </c>
      <c r="M238" s="84">
        <v>1</v>
      </c>
      <c r="N238" s="84"/>
      <c r="O238" s="84"/>
      <c r="P238" s="84"/>
      <c r="Q238" s="84"/>
    </row>
    <row r="239" spans="1:27">
      <c r="A239" s="129"/>
      <c r="B239" s="84" t="str">
        <f t="shared" si="31"/>
        <v>C25Cl16</v>
      </c>
      <c r="C239" s="84" t="str">
        <f t="shared" si="32"/>
        <v>C25H36Cl16</v>
      </c>
      <c r="D239" s="105">
        <f t="shared" si="29"/>
        <v>897.78039394452003</v>
      </c>
      <c r="E239" s="105">
        <f t="shared" si="27"/>
        <v>896.77311749245007</v>
      </c>
      <c r="F239" s="106">
        <f t="shared" si="28"/>
        <v>956.79424685984998</v>
      </c>
      <c r="G239" s="84">
        <f t="shared" si="30"/>
        <v>36</v>
      </c>
      <c r="H239" s="84"/>
      <c r="I239" s="84">
        <v>25</v>
      </c>
      <c r="J239" s="84"/>
      <c r="K239" s="84"/>
      <c r="L239" s="84">
        <v>15</v>
      </c>
      <c r="M239" s="84">
        <v>1</v>
      </c>
      <c r="N239" s="84"/>
      <c r="O239" s="84"/>
      <c r="P239" s="84"/>
      <c r="Q239" s="84"/>
    </row>
    <row r="240" spans="1:27">
      <c r="A240" s="129"/>
      <c r="B240" s="84" t="str">
        <f t="shared" si="31"/>
        <v>C25Cl17</v>
      </c>
      <c r="C240" s="84" t="str">
        <f t="shared" si="32"/>
        <v>C25H35Cl17</v>
      </c>
      <c r="D240" s="105">
        <f t="shared" si="29"/>
        <v>931.74142159245002</v>
      </c>
      <c r="E240" s="105">
        <f t="shared" si="27"/>
        <v>930.73414514038006</v>
      </c>
      <c r="F240" s="106">
        <f t="shared" si="28"/>
        <v>990.75527450777997</v>
      </c>
      <c r="G240" s="84">
        <f t="shared" si="30"/>
        <v>35</v>
      </c>
      <c r="H240" s="84"/>
      <c r="I240" s="84">
        <v>25</v>
      </c>
      <c r="J240" s="84"/>
      <c r="K240" s="84"/>
      <c r="L240" s="84">
        <v>16</v>
      </c>
      <c r="M240" s="84">
        <v>1</v>
      </c>
      <c r="N240" s="84"/>
      <c r="O240" s="84"/>
      <c r="P240" s="84"/>
      <c r="Q240" s="84"/>
    </row>
    <row r="241" spans="1:27">
      <c r="A241" s="129"/>
      <c r="B241" s="84" t="str">
        <f t="shared" si="31"/>
        <v>C25Cl18</v>
      </c>
      <c r="C241" s="84" t="str">
        <f t="shared" si="32"/>
        <v>C25H34Cl18</v>
      </c>
      <c r="D241" s="105">
        <f t="shared" si="29"/>
        <v>965.70244924038002</v>
      </c>
      <c r="E241" s="105">
        <f t="shared" si="27"/>
        <v>964.69517278831006</v>
      </c>
      <c r="F241" s="106">
        <f t="shared" si="28"/>
        <v>1024.7163021557101</v>
      </c>
      <c r="G241" s="84">
        <f t="shared" si="30"/>
        <v>34</v>
      </c>
      <c r="H241" s="84"/>
      <c r="I241" s="84">
        <v>25</v>
      </c>
      <c r="J241" s="84"/>
      <c r="K241" s="84"/>
      <c r="L241" s="84">
        <v>17</v>
      </c>
      <c r="M241" s="84">
        <v>1</v>
      </c>
      <c r="N241" s="84"/>
      <c r="O241" s="84"/>
      <c r="P241" s="84"/>
      <c r="Q241" s="84"/>
    </row>
    <row r="242" spans="1:27">
      <c r="A242" s="129"/>
      <c r="B242" s="84" t="str">
        <f t="shared" si="31"/>
        <v>C25Cl19</v>
      </c>
      <c r="C242" s="84" t="str">
        <f t="shared" si="32"/>
        <v>C25H33Cl19</v>
      </c>
      <c r="D242" s="105">
        <f t="shared" si="29"/>
        <v>999.66347688831002</v>
      </c>
      <c r="E242" s="105">
        <f t="shared" si="27"/>
        <v>998.65620043624006</v>
      </c>
      <c r="F242" s="106">
        <f t="shared" si="28"/>
        <v>1058.6773298036401</v>
      </c>
      <c r="G242" s="84">
        <f t="shared" si="30"/>
        <v>33</v>
      </c>
      <c r="H242" s="84"/>
      <c r="I242" s="84">
        <v>25</v>
      </c>
      <c r="J242" s="84"/>
      <c r="K242" s="84"/>
      <c r="L242" s="84">
        <v>18</v>
      </c>
      <c r="M242" s="84">
        <v>1</v>
      </c>
      <c r="N242" s="84"/>
      <c r="O242" s="84"/>
      <c r="P242" s="84"/>
      <c r="Q242" s="84"/>
    </row>
    <row r="243" spans="1:27">
      <c r="A243" s="129"/>
      <c r="B243" s="84" t="str">
        <f t="shared" si="31"/>
        <v>C25Cl20</v>
      </c>
      <c r="C243" s="84" t="str">
        <f t="shared" si="32"/>
        <v>C25H32Cl20</v>
      </c>
      <c r="D243" s="105">
        <f t="shared" si="29"/>
        <v>1033.62450453624</v>
      </c>
      <c r="E243" s="105">
        <f t="shared" si="27"/>
        <v>1032.6172280841699</v>
      </c>
      <c r="F243" s="106">
        <f t="shared" si="28"/>
        <v>1092.6383574515701</v>
      </c>
      <c r="G243" s="84">
        <f t="shared" si="30"/>
        <v>32</v>
      </c>
      <c r="H243" s="84"/>
      <c r="I243" s="84">
        <v>25</v>
      </c>
      <c r="J243" s="84"/>
      <c r="K243" s="84"/>
      <c r="L243" s="84">
        <v>19</v>
      </c>
      <c r="M243" s="84">
        <v>1</v>
      </c>
      <c r="N243" s="84"/>
      <c r="O243" s="84"/>
      <c r="P243" s="84"/>
      <c r="Q243" s="84"/>
    </row>
    <row r="244" spans="1:27">
      <c r="A244" s="129"/>
      <c r="B244" s="84" t="str">
        <f t="shared" si="31"/>
        <v>C25Cl21</v>
      </c>
      <c r="C244" s="84" t="str">
        <f t="shared" si="32"/>
        <v>C25H31Cl21</v>
      </c>
      <c r="D244" s="105">
        <f t="shared" si="29"/>
        <v>1067.58553218417</v>
      </c>
      <c r="E244" s="105">
        <f t="shared" si="27"/>
        <v>1066.5782557320999</v>
      </c>
      <c r="F244" s="106">
        <f t="shared" si="28"/>
        <v>1126.5993850995001</v>
      </c>
      <c r="G244" s="84">
        <f t="shared" si="30"/>
        <v>31</v>
      </c>
      <c r="H244" s="84"/>
      <c r="I244" s="84">
        <v>25</v>
      </c>
      <c r="J244" s="84"/>
      <c r="K244" s="84"/>
      <c r="L244" s="84">
        <v>20</v>
      </c>
      <c r="M244" s="84">
        <v>1</v>
      </c>
      <c r="N244" s="84"/>
      <c r="O244" s="84"/>
      <c r="P244" s="84"/>
      <c r="Q244" s="84"/>
    </row>
    <row r="245" spans="1:27">
      <c r="A245" s="129"/>
      <c r="B245" s="84" t="str">
        <f t="shared" si="31"/>
        <v>C25Cl22</v>
      </c>
      <c r="C245" s="84" t="str">
        <f t="shared" si="32"/>
        <v>C25H30Cl22</v>
      </c>
      <c r="D245" s="105">
        <f t="shared" si="29"/>
        <v>1101.5465598321</v>
      </c>
      <c r="E245" s="105">
        <f t="shared" si="27"/>
        <v>1100.5392833800299</v>
      </c>
      <c r="F245" s="106">
        <f t="shared" si="28"/>
        <v>1160.5604127474301</v>
      </c>
      <c r="G245" s="84">
        <f t="shared" si="30"/>
        <v>30</v>
      </c>
      <c r="H245" s="84"/>
      <c r="I245" s="84">
        <v>25</v>
      </c>
      <c r="J245" s="84"/>
      <c r="K245" s="84"/>
      <c r="L245" s="84">
        <v>21</v>
      </c>
      <c r="M245" s="84">
        <v>1</v>
      </c>
      <c r="N245" s="84"/>
      <c r="O245" s="84"/>
      <c r="P245" s="84"/>
      <c r="Q245" s="84"/>
    </row>
    <row r="246" spans="1:27">
      <c r="A246" s="129"/>
      <c r="B246" s="84" t="str">
        <f t="shared" si="31"/>
        <v>C25Cl23</v>
      </c>
      <c r="C246" s="84" t="str">
        <f t="shared" si="32"/>
        <v>C25H29Cl23</v>
      </c>
      <c r="D246" s="105">
        <f t="shared" si="29"/>
        <v>1135.50758748003</v>
      </c>
      <c r="E246" s="105">
        <f t="shared" si="27"/>
        <v>1134.5003110279599</v>
      </c>
      <c r="F246" s="106">
        <f t="shared" si="28"/>
        <v>1194.5214403953601</v>
      </c>
      <c r="G246" s="84">
        <f t="shared" si="30"/>
        <v>29</v>
      </c>
      <c r="H246" s="84"/>
      <c r="I246" s="84">
        <v>25</v>
      </c>
      <c r="J246" s="84"/>
      <c r="K246" s="84"/>
      <c r="L246" s="84">
        <v>22</v>
      </c>
      <c r="M246" s="84">
        <v>1</v>
      </c>
      <c r="N246" s="84"/>
      <c r="O246" s="84"/>
      <c r="P246" s="84"/>
      <c r="Q246" s="84"/>
    </row>
    <row r="247" spans="1:27">
      <c r="A247" s="129"/>
      <c r="B247" s="84" t="str">
        <f t="shared" si="31"/>
        <v>C25Cl24</v>
      </c>
      <c r="C247" s="84" t="str">
        <f t="shared" si="32"/>
        <v>C25H28Cl24</v>
      </c>
      <c r="D247" s="105">
        <f t="shared" si="29"/>
        <v>1169.46861512796</v>
      </c>
      <c r="E247" s="105">
        <f t="shared" si="27"/>
        <v>1168.4613386758899</v>
      </c>
      <c r="F247" s="106">
        <f t="shared" si="28"/>
        <v>1228.4824680432901</v>
      </c>
      <c r="G247" s="84">
        <f t="shared" si="30"/>
        <v>28</v>
      </c>
      <c r="H247" s="84"/>
      <c r="I247" s="84">
        <v>25</v>
      </c>
      <c r="J247" s="84"/>
      <c r="K247" s="84"/>
      <c r="L247" s="84">
        <v>23</v>
      </c>
      <c r="M247" s="84">
        <v>1</v>
      </c>
      <c r="N247" s="84"/>
      <c r="O247" s="84"/>
      <c r="P247" s="84"/>
      <c r="Q247" s="84"/>
    </row>
    <row r="248" spans="1:27">
      <c r="A248" s="129"/>
      <c r="B248" s="89" t="str">
        <f t="shared" si="31"/>
        <v>C25Cl25</v>
      </c>
      <c r="C248" s="89" t="str">
        <f t="shared" si="32"/>
        <v>C25H27Cl25</v>
      </c>
      <c r="D248" s="107">
        <f t="shared" si="29"/>
        <v>1203.42964277589</v>
      </c>
      <c r="E248" s="107">
        <f t="shared" si="27"/>
        <v>1202.4223663238199</v>
      </c>
      <c r="F248" s="108">
        <f t="shared" si="28"/>
        <v>1262.4434956912201</v>
      </c>
      <c r="G248" s="89">
        <f t="shared" si="30"/>
        <v>27</v>
      </c>
      <c r="H248" s="89"/>
      <c r="I248" s="89">
        <v>25</v>
      </c>
      <c r="J248" s="89"/>
      <c r="K248" s="89"/>
      <c r="L248" s="89">
        <v>24</v>
      </c>
      <c r="M248" s="89">
        <v>1</v>
      </c>
      <c r="N248" s="89"/>
      <c r="O248" s="89"/>
      <c r="P248" s="89"/>
      <c r="Q248" s="89"/>
      <c r="R248" s="79"/>
      <c r="S248" s="80"/>
      <c r="T248" s="79"/>
      <c r="U248" s="79"/>
      <c r="V248" s="79"/>
      <c r="W248" s="79"/>
      <c r="X248" s="79"/>
      <c r="Y248" s="79"/>
      <c r="Z248" s="79"/>
      <c r="AA248" s="79"/>
    </row>
    <row r="249" spans="1:27">
      <c r="A249" s="129"/>
      <c r="B249" s="84" t="str">
        <f t="shared" si="31"/>
        <v>C26Cl4</v>
      </c>
      <c r="C249" s="84" t="str">
        <f t="shared" si="32"/>
        <v>C26H50Cl4</v>
      </c>
      <c r="D249" s="105">
        <f t="shared" si="29"/>
        <v>504.26371223349997</v>
      </c>
      <c r="E249" s="105">
        <f t="shared" si="27"/>
        <v>503.25643578142996</v>
      </c>
      <c r="F249" s="106">
        <f t="shared" si="28"/>
        <v>563.27756514882992</v>
      </c>
      <c r="G249" s="84">
        <f t="shared" si="30"/>
        <v>50</v>
      </c>
      <c r="H249" s="84"/>
      <c r="I249" s="84">
        <v>26</v>
      </c>
      <c r="J249" s="84"/>
      <c r="K249" s="84"/>
      <c r="L249" s="84">
        <v>3</v>
      </c>
      <c r="M249" s="84">
        <v>1</v>
      </c>
      <c r="N249" s="84"/>
      <c r="O249" s="84"/>
      <c r="P249" s="84"/>
      <c r="Q249" s="84"/>
    </row>
    <row r="250" spans="1:27">
      <c r="A250" s="129"/>
      <c r="B250" s="84" t="str">
        <f t="shared" si="31"/>
        <v>C26Cl5</v>
      </c>
      <c r="C250" s="84" t="str">
        <f t="shared" si="32"/>
        <v>C26H49Cl5</v>
      </c>
      <c r="D250" s="105">
        <f t="shared" si="29"/>
        <v>538.22473988142997</v>
      </c>
      <c r="E250" s="105">
        <f t="shared" si="27"/>
        <v>537.21746342936001</v>
      </c>
      <c r="F250" s="106">
        <f t="shared" si="28"/>
        <v>597.23859279675992</v>
      </c>
      <c r="G250" s="84">
        <f t="shared" si="30"/>
        <v>49</v>
      </c>
      <c r="H250" s="84"/>
      <c r="I250" s="84">
        <v>26</v>
      </c>
      <c r="J250" s="84"/>
      <c r="K250" s="84"/>
      <c r="L250" s="84">
        <v>4</v>
      </c>
      <c r="M250" s="84">
        <v>1</v>
      </c>
      <c r="N250" s="84"/>
      <c r="O250" s="84"/>
      <c r="P250" s="84"/>
      <c r="Q250" s="84"/>
    </row>
    <row r="251" spans="1:27">
      <c r="A251" s="129"/>
      <c r="B251" s="84" t="str">
        <f t="shared" si="31"/>
        <v>C26Cl6</v>
      </c>
      <c r="C251" s="84" t="str">
        <f t="shared" si="32"/>
        <v>C26H48Cl6</v>
      </c>
      <c r="D251" s="105">
        <f t="shared" si="29"/>
        <v>572.18576752935996</v>
      </c>
      <c r="E251" s="105">
        <f t="shared" si="27"/>
        <v>571.17849107729</v>
      </c>
      <c r="F251" s="106">
        <f t="shared" si="28"/>
        <v>631.19962044468991</v>
      </c>
      <c r="G251" s="84">
        <f t="shared" si="30"/>
        <v>48</v>
      </c>
      <c r="H251" s="84"/>
      <c r="I251" s="84">
        <v>26</v>
      </c>
      <c r="J251" s="84"/>
      <c r="K251" s="84"/>
      <c r="L251" s="84">
        <v>5</v>
      </c>
      <c r="M251" s="84">
        <v>1</v>
      </c>
      <c r="N251" s="84"/>
      <c r="O251" s="84"/>
      <c r="P251" s="84"/>
      <c r="Q251" s="84"/>
    </row>
    <row r="252" spans="1:27">
      <c r="A252" s="129"/>
      <c r="B252" s="84" t="str">
        <f t="shared" si="31"/>
        <v>C26Cl7</v>
      </c>
      <c r="C252" s="84" t="str">
        <f t="shared" si="32"/>
        <v>C26H47Cl7</v>
      </c>
      <c r="D252" s="105">
        <f t="shared" si="29"/>
        <v>606.14679517728996</v>
      </c>
      <c r="E252" s="105">
        <f t="shared" si="27"/>
        <v>605.13951872522</v>
      </c>
      <c r="F252" s="106">
        <f t="shared" si="28"/>
        <v>665.16064809261991</v>
      </c>
      <c r="G252" s="84">
        <f t="shared" si="30"/>
        <v>47</v>
      </c>
      <c r="H252" s="84"/>
      <c r="I252" s="84">
        <v>26</v>
      </c>
      <c r="J252" s="84"/>
      <c r="K252" s="84"/>
      <c r="L252" s="84">
        <v>6</v>
      </c>
      <c r="M252" s="84">
        <v>1</v>
      </c>
      <c r="N252" s="84"/>
      <c r="O252" s="84"/>
      <c r="P252" s="84"/>
      <c r="Q252" s="84"/>
    </row>
    <row r="253" spans="1:27">
      <c r="A253" s="129"/>
      <c r="B253" s="84" t="str">
        <f t="shared" si="31"/>
        <v>C26Cl8</v>
      </c>
      <c r="C253" s="84" t="str">
        <f t="shared" si="32"/>
        <v>C26H46Cl8</v>
      </c>
      <c r="D253" s="105">
        <f t="shared" si="29"/>
        <v>640.10782282521996</v>
      </c>
      <c r="E253" s="105">
        <f t="shared" si="27"/>
        <v>639.10054637315</v>
      </c>
      <c r="F253" s="106">
        <f t="shared" si="28"/>
        <v>699.1216757405499</v>
      </c>
      <c r="G253" s="84">
        <f t="shared" si="30"/>
        <v>46</v>
      </c>
      <c r="H253" s="84"/>
      <c r="I253" s="84">
        <v>26</v>
      </c>
      <c r="J253" s="84"/>
      <c r="K253" s="84"/>
      <c r="L253" s="84">
        <v>7</v>
      </c>
      <c r="M253" s="84">
        <v>1</v>
      </c>
      <c r="N253" s="84"/>
      <c r="O253" s="84"/>
      <c r="P253" s="84"/>
      <c r="Q253" s="84"/>
    </row>
    <row r="254" spans="1:27">
      <c r="A254" s="129"/>
      <c r="B254" s="84" t="str">
        <f t="shared" si="31"/>
        <v>C26Cl9</v>
      </c>
      <c r="C254" s="84" t="str">
        <f t="shared" si="32"/>
        <v>C26H45Cl9</v>
      </c>
      <c r="D254" s="105">
        <f t="shared" si="29"/>
        <v>674.06885047314995</v>
      </c>
      <c r="E254" s="105">
        <f t="shared" si="27"/>
        <v>673.06157402107999</v>
      </c>
      <c r="F254" s="106">
        <f t="shared" si="28"/>
        <v>733.0827033884799</v>
      </c>
      <c r="G254" s="84">
        <f t="shared" si="30"/>
        <v>45</v>
      </c>
      <c r="H254" s="84"/>
      <c r="I254" s="84">
        <v>26</v>
      </c>
      <c r="J254" s="84"/>
      <c r="K254" s="84"/>
      <c r="L254" s="84">
        <v>8</v>
      </c>
      <c r="M254" s="84">
        <v>1</v>
      </c>
      <c r="N254" s="84"/>
      <c r="O254" s="84"/>
      <c r="P254" s="84"/>
      <c r="Q254" s="84"/>
    </row>
    <row r="255" spans="1:27">
      <c r="A255" s="129"/>
      <c r="B255" s="84" t="str">
        <f t="shared" si="31"/>
        <v>C26Cl10</v>
      </c>
      <c r="C255" s="84" t="str">
        <f t="shared" si="32"/>
        <v>C26H44Cl10</v>
      </c>
      <c r="D255" s="105">
        <f t="shared" si="29"/>
        <v>708.02987812107995</v>
      </c>
      <c r="E255" s="105">
        <f t="shared" si="27"/>
        <v>707.02260166900999</v>
      </c>
      <c r="F255" s="106">
        <f t="shared" si="28"/>
        <v>767.04373103640989</v>
      </c>
      <c r="G255" s="84">
        <f t="shared" si="30"/>
        <v>44</v>
      </c>
      <c r="H255" s="84"/>
      <c r="I255" s="84">
        <v>26</v>
      </c>
      <c r="J255" s="84"/>
      <c r="K255" s="84"/>
      <c r="L255" s="84">
        <v>9</v>
      </c>
      <c r="M255" s="84">
        <v>1</v>
      </c>
      <c r="N255" s="84"/>
      <c r="O255" s="84"/>
      <c r="P255" s="84"/>
      <c r="Q255" s="84"/>
    </row>
    <row r="256" spans="1:27">
      <c r="A256" s="129"/>
      <c r="B256" s="84" t="str">
        <f t="shared" si="31"/>
        <v>C26Cl11</v>
      </c>
      <c r="C256" s="84" t="str">
        <f t="shared" si="32"/>
        <v>C26H43Cl11</v>
      </c>
      <c r="D256" s="105">
        <f t="shared" si="29"/>
        <v>741.99090576900994</v>
      </c>
      <c r="E256" s="105">
        <f t="shared" si="27"/>
        <v>740.98362931693998</v>
      </c>
      <c r="F256" s="106">
        <f t="shared" si="28"/>
        <v>801.00475868433989</v>
      </c>
      <c r="G256" s="84">
        <f t="shared" si="30"/>
        <v>43</v>
      </c>
      <c r="H256" s="84"/>
      <c r="I256" s="84">
        <v>26</v>
      </c>
      <c r="J256" s="84"/>
      <c r="K256" s="84"/>
      <c r="L256" s="84">
        <v>10</v>
      </c>
      <c r="M256" s="84">
        <v>1</v>
      </c>
      <c r="N256" s="84"/>
      <c r="O256" s="84"/>
      <c r="P256" s="84"/>
      <c r="Q256" s="84"/>
    </row>
    <row r="257" spans="1:27">
      <c r="A257" s="129"/>
      <c r="B257" s="84" t="str">
        <f t="shared" si="31"/>
        <v>C26Cl12</v>
      </c>
      <c r="C257" s="84" t="str">
        <f t="shared" si="32"/>
        <v>C26H42Cl12</v>
      </c>
      <c r="D257" s="105">
        <f t="shared" si="29"/>
        <v>775.95193341693994</v>
      </c>
      <c r="E257" s="105">
        <f t="shared" si="27"/>
        <v>774.94465696486998</v>
      </c>
      <c r="F257" s="106">
        <f t="shared" si="28"/>
        <v>834.96578633226989</v>
      </c>
      <c r="G257" s="84">
        <f t="shared" si="30"/>
        <v>42</v>
      </c>
      <c r="H257" s="84"/>
      <c r="I257" s="84">
        <v>26</v>
      </c>
      <c r="J257" s="84"/>
      <c r="K257" s="84"/>
      <c r="L257" s="84">
        <v>11</v>
      </c>
      <c r="M257" s="84">
        <v>1</v>
      </c>
      <c r="N257" s="84"/>
      <c r="O257" s="84"/>
      <c r="P257" s="84"/>
      <c r="Q257" s="84"/>
    </row>
    <row r="258" spans="1:27">
      <c r="A258" s="129"/>
      <c r="B258" s="84" t="str">
        <f t="shared" si="31"/>
        <v>C26Cl13</v>
      </c>
      <c r="C258" s="84" t="str">
        <f t="shared" si="32"/>
        <v>C26H41Cl13</v>
      </c>
      <c r="D258" s="105">
        <f t="shared" si="29"/>
        <v>809.91296106486993</v>
      </c>
      <c r="E258" s="105">
        <f t="shared" si="27"/>
        <v>808.90568461279997</v>
      </c>
      <c r="F258" s="106">
        <f t="shared" si="28"/>
        <v>868.92681398019988</v>
      </c>
      <c r="G258" s="84">
        <f t="shared" si="30"/>
        <v>41</v>
      </c>
      <c r="H258" s="84"/>
      <c r="I258" s="84">
        <v>26</v>
      </c>
      <c r="J258" s="84"/>
      <c r="K258" s="84"/>
      <c r="L258" s="84">
        <v>12</v>
      </c>
      <c r="M258" s="84">
        <v>1</v>
      </c>
      <c r="N258" s="84"/>
      <c r="O258" s="84"/>
      <c r="P258" s="84"/>
      <c r="Q258" s="84"/>
    </row>
    <row r="259" spans="1:27">
      <c r="A259" s="129"/>
      <c r="B259" s="84" t="str">
        <f t="shared" si="31"/>
        <v>C26Cl14</v>
      </c>
      <c r="C259" s="84" t="str">
        <f t="shared" si="32"/>
        <v>C26H40Cl14</v>
      </c>
      <c r="D259" s="105">
        <f t="shared" si="29"/>
        <v>843.87398871279993</v>
      </c>
      <c r="E259" s="105">
        <f t="shared" si="27"/>
        <v>842.86671226072997</v>
      </c>
      <c r="F259" s="106">
        <f t="shared" si="28"/>
        <v>902.88784162812988</v>
      </c>
      <c r="G259" s="84">
        <f t="shared" si="30"/>
        <v>40</v>
      </c>
      <c r="H259" s="84"/>
      <c r="I259" s="84">
        <v>26</v>
      </c>
      <c r="J259" s="84"/>
      <c r="K259" s="84"/>
      <c r="L259" s="84">
        <v>13</v>
      </c>
      <c r="M259" s="84">
        <v>1</v>
      </c>
      <c r="N259" s="84"/>
      <c r="O259" s="84"/>
      <c r="P259" s="84"/>
      <c r="Q259" s="84"/>
    </row>
    <row r="260" spans="1:27">
      <c r="A260" s="129"/>
      <c r="B260" s="84" t="str">
        <f t="shared" si="31"/>
        <v>C26Cl15</v>
      </c>
      <c r="C260" s="84" t="str">
        <f t="shared" si="32"/>
        <v>C26H39Cl15</v>
      </c>
      <c r="D260" s="105">
        <f t="shared" si="29"/>
        <v>877.83501636073004</v>
      </c>
      <c r="E260" s="105">
        <f t="shared" si="27"/>
        <v>876.82773990866008</v>
      </c>
      <c r="F260" s="106">
        <f t="shared" si="28"/>
        <v>936.84886927605999</v>
      </c>
      <c r="G260" s="84">
        <f t="shared" si="30"/>
        <v>39</v>
      </c>
      <c r="H260" s="84"/>
      <c r="I260" s="84">
        <v>26</v>
      </c>
      <c r="J260" s="84"/>
      <c r="K260" s="84"/>
      <c r="L260" s="84">
        <v>14</v>
      </c>
      <c r="M260" s="84">
        <v>1</v>
      </c>
      <c r="N260" s="84"/>
      <c r="O260" s="84"/>
      <c r="P260" s="84"/>
      <c r="Q260" s="84"/>
    </row>
    <row r="261" spans="1:27">
      <c r="A261" s="129"/>
      <c r="B261" s="84" t="str">
        <f t="shared" si="31"/>
        <v>C26Cl16</v>
      </c>
      <c r="C261" s="84" t="str">
        <f t="shared" si="32"/>
        <v>C26H38Cl16</v>
      </c>
      <c r="D261" s="105">
        <f t="shared" si="29"/>
        <v>911.79604400865992</v>
      </c>
      <c r="E261" s="105">
        <f t="shared" si="27"/>
        <v>910.78876755658996</v>
      </c>
      <c r="F261" s="106">
        <f t="shared" si="28"/>
        <v>970.80989692398987</v>
      </c>
      <c r="G261" s="84">
        <f t="shared" si="30"/>
        <v>38</v>
      </c>
      <c r="H261" s="84"/>
      <c r="I261" s="84">
        <v>26</v>
      </c>
      <c r="J261" s="84"/>
      <c r="K261" s="84"/>
      <c r="L261" s="84">
        <v>15</v>
      </c>
      <c r="M261" s="84">
        <v>1</v>
      </c>
      <c r="N261" s="84"/>
      <c r="O261" s="84"/>
      <c r="P261" s="84"/>
      <c r="Q261" s="84"/>
    </row>
    <row r="262" spans="1:27">
      <c r="A262" s="129"/>
      <c r="B262" s="84" t="str">
        <f t="shared" si="31"/>
        <v>C26Cl17</v>
      </c>
      <c r="C262" s="84" t="str">
        <f t="shared" si="32"/>
        <v>C26H37Cl17</v>
      </c>
      <c r="D262" s="105">
        <f t="shared" si="29"/>
        <v>945.75707165659003</v>
      </c>
      <c r="E262" s="105">
        <f t="shared" si="27"/>
        <v>944.74979520452007</v>
      </c>
      <c r="F262" s="106">
        <f t="shared" si="28"/>
        <v>1004.77092457192</v>
      </c>
      <c r="G262" s="84">
        <f t="shared" si="30"/>
        <v>37</v>
      </c>
      <c r="H262" s="84"/>
      <c r="I262" s="84">
        <v>26</v>
      </c>
      <c r="J262" s="84"/>
      <c r="K262" s="84"/>
      <c r="L262" s="84">
        <v>16</v>
      </c>
      <c r="M262" s="84">
        <v>1</v>
      </c>
      <c r="N262" s="84"/>
      <c r="O262" s="84"/>
      <c r="P262" s="84"/>
      <c r="Q262" s="84"/>
    </row>
    <row r="263" spans="1:27">
      <c r="A263" s="129"/>
      <c r="B263" s="84" t="str">
        <f t="shared" si="31"/>
        <v>C26Cl18</v>
      </c>
      <c r="C263" s="84" t="str">
        <f t="shared" si="32"/>
        <v>C26H36Cl18</v>
      </c>
      <c r="D263" s="105">
        <f t="shared" si="29"/>
        <v>979.71809930452014</v>
      </c>
      <c r="E263" s="105">
        <f t="shared" ref="E263:E326" si="33">D263-$G$4+$Q$4</f>
        <v>978.71082285245018</v>
      </c>
      <c r="F263" s="106">
        <f t="shared" ref="F263:F326" si="34">D263+$P$4+$Q$4</f>
        <v>1038.7319522198502</v>
      </c>
      <c r="G263" s="84">
        <f t="shared" si="30"/>
        <v>36</v>
      </c>
      <c r="H263" s="84"/>
      <c r="I263" s="84">
        <v>26</v>
      </c>
      <c r="J263" s="84"/>
      <c r="K263" s="84"/>
      <c r="L263" s="84">
        <v>17</v>
      </c>
      <c r="M263" s="84">
        <v>1</v>
      </c>
      <c r="N263" s="84"/>
      <c r="O263" s="84"/>
      <c r="P263" s="84"/>
      <c r="Q263" s="84"/>
    </row>
    <row r="264" spans="1:27">
      <c r="A264" s="129"/>
      <c r="B264" s="84" t="str">
        <f t="shared" si="31"/>
        <v>C26Cl19</v>
      </c>
      <c r="C264" s="84" t="str">
        <f t="shared" si="32"/>
        <v>C26H35Cl19</v>
      </c>
      <c r="D264" s="105">
        <f t="shared" si="29"/>
        <v>1013.67912695245</v>
      </c>
      <c r="E264" s="105">
        <f t="shared" si="33"/>
        <v>1012.6718505003801</v>
      </c>
      <c r="F264" s="106">
        <f t="shared" si="34"/>
        <v>1072.69297986778</v>
      </c>
      <c r="G264" s="84">
        <f t="shared" si="30"/>
        <v>35</v>
      </c>
      <c r="H264" s="84"/>
      <c r="I264" s="84">
        <v>26</v>
      </c>
      <c r="J264" s="84"/>
      <c r="K264" s="84"/>
      <c r="L264" s="84">
        <v>18</v>
      </c>
      <c r="M264" s="84">
        <v>1</v>
      </c>
      <c r="N264" s="84"/>
      <c r="O264" s="84"/>
      <c r="P264" s="84"/>
      <c r="Q264" s="84"/>
    </row>
    <row r="265" spans="1:27">
      <c r="A265" s="129"/>
      <c r="B265" s="84" t="str">
        <f t="shared" si="31"/>
        <v>C26Cl20</v>
      </c>
      <c r="C265" s="84" t="str">
        <f t="shared" si="32"/>
        <v>C26H34Cl20</v>
      </c>
      <c r="D265" s="105">
        <f t="shared" si="29"/>
        <v>1047.6401546003799</v>
      </c>
      <c r="E265" s="105">
        <f t="shared" si="33"/>
        <v>1046.6328781483098</v>
      </c>
      <c r="F265" s="106">
        <f t="shared" si="34"/>
        <v>1106.65400751571</v>
      </c>
      <c r="G265" s="84">
        <f t="shared" si="30"/>
        <v>34</v>
      </c>
      <c r="H265" s="84"/>
      <c r="I265" s="84">
        <v>26</v>
      </c>
      <c r="J265" s="84"/>
      <c r="K265" s="84"/>
      <c r="L265" s="84">
        <v>19</v>
      </c>
      <c r="M265" s="84">
        <v>1</v>
      </c>
      <c r="N265" s="84"/>
      <c r="O265" s="84"/>
      <c r="P265" s="84"/>
      <c r="Q265" s="84"/>
    </row>
    <row r="266" spans="1:27">
      <c r="A266" s="129"/>
      <c r="B266" s="84" t="str">
        <f t="shared" si="31"/>
        <v>C26Cl21</v>
      </c>
      <c r="C266" s="84" t="str">
        <f t="shared" si="32"/>
        <v>C26H33Cl21</v>
      </c>
      <c r="D266" s="105">
        <f t="shared" si="29"/>
        <v>1081.6011822483101</v>
      </c>
      <c r="E266" s="105">
        <f t="shared" si="33"/>
        <v>1080.5939057962401</v>
      </c>
      <c r="F266" s="106">
        <f t="shared" si="34"/>
        <v>1140.6150351636402</v>
      </c>
      <c r="G266" s="84">
        <f t="shared" si="30"/>
        <v>33</v>
      </c>
      <c r="H266" s="84"/>
      <c r="I266" s="84">
        <v>26</v>
      </c>
      <c r="J266" s="84"/>
      <c r="K266" s="84"/>
      <c r="L266" s="84">
        <v>20</v>
      </c>
      <c r="M266" s="84">
        <v>1</v>
      </c>
      <c r="N266" s="84"/>
      <c r="O266" s="84"/>
      <c r="P266" s="84"/>
      <c r="Q266" s="84"/>
    </row>
    <row r="267" spans="1:27">
      <c r="A267" s="129"/>
      <c r="B267" s="84" t="str">
        <f t="shared" si="31"/>
        <v>C26Cl22</v>
      </c>
      <c r="C267" s="84" t="str">
        <f t="shared" si="32"/>
        <v>C26H32Cl22</v>
      </c>
      <c r="D267" s="105">
        <f t="shared" si="29"/>
        <v>1115.5622098962401</v>
      </c>
      <c r="E267" s="105">
        <f t="shared" si="33"/>
        <v>1114.55493344417</v>
      </c>
      <c r="F267" s="106">
        <f t="shared" si="34"/>
        <v>1174.5760628115702</v>
      </c>
      <c r="G267" s="84">
        <f t="shared" si="30"/>
        <v>32</v>
      </c>
      <c r="H267" s="84"/>
      <c r="I267" s="84">
        <v>26</v>
      </c>
      <c r="J267" s="84"/>
      <c r="K267" s="84"/>
      <c r="L267" s="84">
        <v>21</v>
      </c>
      <c r="M267" s="84">
        <v>1</v>
      </c>
      <c r="N267" s="84"/>
      <c r="O267" s="84"/>
      <c r="P267" s="84"/>
      <c r="Q267" s="84"/>
    </row>
    <row r="268" spans="1:27">
      <c r="A268" s="129"/>
      <c r="B268" s="84" t="str">
        <f t="shared" si="31"/>
        <v>C26Cl23</v>
      </c>
      <c r="C268" s="84" t="str">
        <f t="shared" si="32"/>
        <v>C26H31Cl23</v>
      </c>
      <c r="D268" s="105">
        <f t="shared" si="29"/>
        <v>1149.5232375441701</v>
      </c>
      <c r="E268" s="105">
        <f t="shared" si="33"/>
        <v>1148.5159610921</v>
      </c>
      <c r="F268" s="106">
        <f t="shared" si="34"/>
        <v>1208.5370904595002</v>
      </c>
      <c r="G268" s="84">
        <f t="shared" si="30"/>
        <v>31</v>
      </c>
      <c r="H268" s="84"/>
      <c r="I268" s="84">
        <v>26</v>
      </c>
      <c r="J268" s="84"/>
      <c r="K268" s="84"/>
      <c r="L268" s="84">
        <v>22</v>
      </c>
      <c r="M268" s="84">
        <v>1</v>
      </c>
      <c r="N268" s="84"/>
      <c r="O268" s="84"/>
      <c r="P268" s="84"/>
      <c r="Q268" s="84"/>
    </row>
    <row r="269" spans="1:27">
      <c r="A269" s="129"/>
      <c r="B269" s="84" t="str">
        <f t="shared" si="31"/>
        <v>C26Cl24</v>
      </c>
      <c r="C269" s="84" t="str">
        <f t="shared" si="32"/>
        <v>C26H30Cl24</v>
      </c>
      <c r="D269" s="105">
        <f t="shared" ref="D269:D332" si="35">I269*$I$4+J269*$J$4+G269*$G$4+H269*$H$4+K269*$K$4+L269*$L$4+M269*$M$4</f>
        <v>1183.4842651920999</v>
      </c>
      <c r="E269" s="105">
        <f t="shared" si="33"/>
        <v>1182.4769887400298</v>
      </c>
      <c r="F269" s="106">
        <f t="shared" si="34"/>
        <v>1242.4981181074299</v>
      </c>
      <c r="G269" s="84">
        <f t="shared" ref="G269:G332" si="36">I269*2+2-L269-M269</f>
        <v>30</v>
      </c>
      <c r="H269" s="84"/>
      <c r="I269" s="84">
        <v>26</v>
      </c>
      <c r="J269" s="84"/>
      <c r="K269" s="84"/>
      <c r="L269" s="84">
        <v>23</v>
      </c>
      <c r="M269" s="84">
        <v>1</v>
      </c>
      <c r="N269" s="84"/>
      <c r="O269" s="84"/>
      <c r="P269" s="84"/>
      <c r="Q269" s="84"/>
    </row>
    <row r="270" spans="1:27">
      <c r="A270" s="129"/>
      <c r="B270" s="84" t="str">
        <f t="shared" si="31"/>
        <v>C26Cl25</v>
      </c>
      <c r="C270" s="84" t="str">
        <f t="shared" si="32"/>
        <v>C26H29Cl25</v>
      </c>
      <c r="D270" s="105">
        <f t="shared" si="35"/>
        <v>1217.4452928400301</v>
      </c>
      <c r="E270" s="105">
        <f t="shared" si="33"/>
        <v>1216.43801638796</v>
      </c>
      <c r="F270" s="106">
        <f t="shared" si="34"/>
        <v>1276.4591457553602</v>
      </c>
      <c r="G270" s="84">
        <f t="shared" si="36"/>
        <v>29</v>
      </c>
      <c r="H270" s="84"/>
      <c r="I270" s="84">
        <v>26</v>
      </c>
      <c r="J270" s="84"/>
      <c r="K270" s="84"/>
      <c r="L270" s="84">
        <v>24</v>
      </c>
      <c r="M270" s="84">
        <v>1</v>
      </c>
      <c r="N270" s="84"/>
      <c r="O270" s="84"/>
      <c r="P270" s="84"/>
      <c r="Q270" s="84"/>
    </row>
    <row r="271" spans="1:27">
      <c r="A271" s="129"/>
      <c r="B271" s="89" t="str">
        <f t="shared" si="31"/>
        <v>C26Cl26</v>
      </c>
      <c r="C271" s="89" t="str">
        <f t="shared" si="32"/>
        <v>C26H28Cl26</v>
      </c>
      <c r="D271" s="107">
        <f t="shared" si="35"/>
        <v>1251.4063204879601</v>
      </c>
      <c r="E271" s="107">
        <f t="shared" si="33"/>
        <v>1250.39904403589</v>
      </c>
      <c r="F271" s="108">
        <f t="shared" si="34"/>
        <v>1310.4201734032902</v>
      </c>
      <c r="G271" s="89">
        <f t="shared" si="36"/>
        <v>28</v>
      </c>
      <c r="H271" s="89"/>
      <c r="I271" s="89">
        <v>26</v>
      </c>
      <c r="J271" s="89"/>
      <c r="K271" s="89"/>
      <c r="L271" s="89">
        <v>25</v>
      </c>
      <c r="M271" s="89">
        <v>1</v>
      </c>
      <c r="N271" s="89"/>
      <c r="O271" s="89"/>
      <c r="P271" s="89"/>
      <c r="Q271" s="89"/>
      <c r="R271" s="79"/>
      <c r="S271" s="80"/>
      <c r="T271" s="79"/>
      <c r="U271" s="79"/>
      <c r="V271" s="79"/>
      <c r="W271" s="79"/>
      <c r="X271" s="79"/>
      <c r="Y271" s="79"/>
      <c r="Z271" s="79"/>
      <c r="AA271" s="79"/>
    </row>
    <row r="272" spans="1:27">
      <c r="A272" s="129"/>
      <c r="B272" s="84" t="str">
        <f t="shared" si="31"/>
        <v>C27Cl4</v>
      </c>
      <c r="C272" s="84" t="str">
        <f t="shared" si="32"/>
        <v>C27H52Cl4</v>
      </c>
      <c r="D272" s="105">
        <f t="shared" si="35"/>
        <v>518.27936229763998</v>
      </c>
      <c r="E272" s="105">
        <f t="shared" si="33"/>
        <v>517.27208584557002</v>
      </c>
      <c r="F272" s="106">
        <f t="shared" si="34"/>
        <v>577.29321521296993</v>
      </c>
      <c r="G272" s="84">
        <f t="shared" si="36"/>
        <v>52</v>
      </c>
      <c r="H272" s="84"/>
      <c r="I272" s="84">
        <v>27</v>
      </c>
      <c r="J272" s="84"/>
      <c r="K272" s="84"/>
      <c r="L272" s="84">
        <v>3</v>
      </c>
      <c r="M272" s="84">
        <v>1</v>
      </c>
      <c r="N272" s="84"/>
      <c r="O272" s="84"/>
      <c r="P272" s="84"/>
      <c r="Q272" s="84"/>
    </row>
    <row r="273" spans="1:17">
      <c r="A273" s="129"/>
      <c r="B273" s="84" t="str">
        <f t="shared" si="31"/>
        <v>C27Cl5</v>
      </c>
      <c r="C273" s="84" t="str">
        <f t="shared" si="32"/>
        <v>C27H51Cl5</v>
      </c>
      <c r="D273" s="105">
        <f t="shared" si="35"/>
        <v>552.24038994557009</v>
      </c>
      <c r="E273" s="105">
        <f t="shared" si="33"/>
        <v>551.23311349350013</v>
      </c>
      <c r="F273" s="106">
        <f t="shared" si="34"/>
        <v>611.25424286090004</v>
      </c>
      <c r="G273" s="84">
        <f t="shared" si="36"/>
        <v>51</v>
      </c>
      <c r="H273" s="84"/>
      <c r="I273" s="84">
        <v>27</v>
      </c>
      <c r="J273" s="84"/>
      <c r="K273" s="84"/>
      <c r="L273" s="84">
        <v>4</v>
      </c>
      <c r="M273" s="84">
        <v>1</v>
      </c>
      <c r="N273" s="84"/>
      <c r="O273" s="84"/>
      <c r="P273" s="84"/>
      <c r="Q273" s="84"/>
    </row>
    <row r="274" spans="1:17">
      <c r="A274" s="129"/>
      <c r="B274" s="84" t="str">
        <f t="shared" si="31"/>
        <v>C27Cl6</v>
      </c>
      <c r="C274" s="84" t="str">
        <f t="shared" si="32"/>
        <v>C27H50Cl6</v>
      </c>
      <c r="D274" s="105">
        <f t="shared" si="35"/>
        <v>586.20141759350008</v>
      </c>
      <c r="E274" s="105">
        <f t="shared" si="33"/>
        <v>585.19414114143012</v>
      </c>
      <c r="F274" s="106">
        <f t="shared" si="34"/>
        <v>645.21527050883003</v>
      </c>
      <c r="G274" s="84">
        <f t="shared" si="36"/>
        <v>50</v>
      </c>
      <c r="H274" s="84"/>
      <c r="I274" s="84">
        <v>27</v>
      </c>
      <c r="J274" s="84"/>
      <c r="K274" s="84"/>
      <c r="L274" s="84">
        <v>5</v>
      </c>
      <c r="M274" s="84">
        <v>1</v>
      </c>
      <c r="N274" s="84"/>
      <c r="O274" s="84"/>
      <c r="P274" s="84"/>
      <c r="Q274" s="84"/>
    </row>
    <row r="275" spans="1:17">
      <c r="A275" s="129"/>
      <c r="B275" s="84" t="str">
        <f t="shared" si="31"/>
        <v>C27Cl7</v>
      </c>
      <c r="C275" s="84" t="str">
        <f t="shared" si="32"/>
        <v>C27H49Cl7</v>
      </c>
      <c r="D275" s="105">
        <f t="shared" si="35"/>
        <v>620.16244524143008</v>
      </c>
      <c r="E275" s="105">
        <f t="shared" si="33"/>
        <v>619.15516878936012</v>
      </c>
      <c r="F275" s="106">
        <f t="shared" si="34"/>
        <v>679.17629815676003</v>
      </c>
      <c r="G275" s="84">
        <f t="shared" si="36"/>
        <v>49</v>
      </c>
      <c r="H275" s="84"/>
      <c r="I275" s="84">
        <v>27</v>
      </c>
      <c r="J275" s="84"/>
      <c r="K275" s="84"/>
      <c r="L275" s="84">
        <v>6</v>
      </c>
      <c r="M275" s="84">
        <v>1</v>
      </c>
      <c r="N275" s="84"/>
      <c r="O275" s="84"/>
      <c r="P275" s="84"/>
      <c r="Q275" s="84"/>
    </row>
    <row r="276" spans="1:17">
      <c r="A276" s="129"/>
      <c r="B276" s="84" t="str">
        <f t="shared" si="31"/>
        <v>C27Cl8</v>
      </c>
      <c r="C276" s="84" t="str">
        <f t="shared" si="32"/>
        <v>C27H48Cl8</v>
      </c>
      <c r="D276" s="105">
        <f t="shared" si="35"/>
        <v>654.12347288936007</v>
      </c>
      <c r="E276" s="105">
        <f t="shared" si="33"/>
        <v>653.11619643729011</v>
      </c>
      <c r="F276" s="106">
        <f t="shared" si="34"/>
        <v>713.13732580469002</v>
      </c>
      <c r="G276" s="84">
        <f t="shared" si="36"/>
        <v>48</v>
      </c>
      <c r="H276" s="84"/>
      <c r="I276" s="84">
        <v>27</v>
      </c>
      <c r="J276" s="84"/>
      <c r="K276" s="84"/>
      <c r="L276" s="84">
        <v>7</v>
      </c>
      <c r="M276" s="84">
        <v>1</v>
      </c>
      <c r="N276" s="84"/>
      <c r="O276" s="84"/>
      <c r="P276" s="84"/>
      <c r="Q276" s="84"/>
    </row>
    <row r="277" spans="1:17">
      <c r="A277" s="129"/>
      <c r="B277" s="84" t="str">
        <f t="shared" si="31"/>
        <v>C27Cl9</v>
      </c>
      <c r="C277" s="84" t="str">
        <f t="shared" si="32"/>
        <v>C27H47Cl9</v>
      </c>
      <c r="D277" s="105">
        <f t="shared" si="35"/>
        <v>688.08450053729007</v>
      </c>
      <c r="E277" s="105">
        <f t="shared" si="33"/>
        <v>687.07722408522011</v>
      </c>
      <c r="F277" s="106">
        <f t="shared" si="34"/>
        <v>747.09835345262002</v>
      </c>
      <c r="G277" s="84">
        <f t="shared" si="36"/>
        <v>47</v>
      </c>
      <c r="H277" s="84"/>
      <c r="I277" s="84">
        <v>27</v>
      </c>
      <c r="J277" s="84"/>
      <c r="K277" s="84"/>
      <c r="L277" s="84">
        <v>8</v>
      </c>
      <c r="M277" s="84">
        <v>1</v>
      </c>
      <c r="N277" s="84"/>
      <c r="O277" s="84"/>
      <c r="P277" s="84"/>
      <c r="Q277" s="84"/>
    </row>
    <row r="278" spans="1:17">
      <c r="A278" s="129"/>
      <c r="B278" s="84" t="str">
        <f t="shared" si="31"/>
        <v>C27Cl10</v>
      </c>
      <c r="C278" s="84" t="str">
        <f t="shared" si="32"/>
        <v>C27H46Cl10</v>
      </c>
      <c r="D278" s="105">
        <f t="shared" si="35"/>
        <v>722.04552818522006</v>
      </c>
      <c r="E278" s="105">
        <f t="shared" si="33"/>
        <v>721.0382517331501</v>
      </c>
      <c r="F278" s="106">
        <f t="shared" si="34"/>
        <v>781.05938110055001</v>
      </c>
      <c r="G278" s="84">
        <f t="shared" si="36"/>
        <v>46</v>
      </c>
      <c r="H278" s="84"/>
      <c r="I278" s="84">
        <v>27</v>
      </c>
      <c r="J278" s="84"/>
      <c r="K278" s="84"/>
      <c r="L278" s="84">
        <v>9</v>
      </c>
      <c r="M278" s="84">
        <v>1</v>
      </c>
      <c r="N278" s="84"/>
      <c r="O278" s="84"/>
      <c r="P278" s="84"/>
      <c r="Q278" s="84"/>
    </row>
    <row r="279" spans="1:17">
      <c r="A279" s="129"/>
      <c r="B279" s="84" t="str">
        <f t="shared" si="31"/>
        <v>C27Cl11</v>
      </c>
      <c r="C279" s="84" t="str">
        <f t="shared" si="32"/>
        <v>C27H45Cl11</v>
      </c>
      <c r="D279" s="105">
        <f t="shared" si="35"/>
        <v>756.00655583315006</v>
      </c>
      <c r="E279" s="105">
        <f t="shared" si="33"/>
        <v>754.9992793810801</v>
      </c>
      <c r="F279" s="106">
        <f t="shared" si="34"/>
        <v>815.02040874848001</v>
      </c>
      <c r="G279" s="84">
        <f t="shared" si="36"/>
        <v>45</v>
      </c>
      <c r="H279" s="84"/>
      <c r="I279" s="84">
        <v>27</v>
      </c>
      <c r="J279" s="84"/>
      <c r="K279" s="84"/>
      <c r="L279" s="84">
        <v>10</v>
      </c>
      <c r="M279" s="84">
        <v>1</v>
      </c>
      <c r="N279" s="84"/>
      <c r="O279" s="84"/>
      <c r="P279" s="84"/>
      <c r="Q279" s="84"/>
    </row>
    <row r="280" spans="1:17">
      <c r="A280" s="129"/>
      <c r="B280" s="84" t="str">
        <f t="shared" si="31"/>
        <v>C27Cl12</v>
      </c>
      <c r="C280" s="84" t="str">
        <f t="shared" si="32"/>
        <v>C27H44Cl12</v>
      </c>
      <c r="D280" s="105">
        <f t="shared" si="35"/>
        <v>789.96758348108006</v>
      </c>
      <c r="E280" s="105">
        <f t="shared" si="33"/>
        <v>788.9603070290101</v>
      </c>
      <c r="F280" s="106">
        <f t="shared" si="34"/>
        <v>848.98143639641</v>
      </c>
      <c r="G280" s="84">
        <f t="shared" si="36"/>
        <v>44</v>
      </c>
      <c r="H280" s="84"/>
      <c r="I280" s="84">
        <v>27</v>
      </c>
      <c r="J280" s="84"/>
      <c r="K280" s="84"/>
      <c r="L280" s="84">
        <v>11</v>
      </c>
      <c r="M280" s="84">
        <v>1</v>
      </c>
      <c r="N280" s="84"/>
      <c r="O280" s="84"/>
      <c r="P280" s="84"/>
      <c r="Q280" s="84"/>
    </row>
    <row r="281" spans="1:17">
      <c r="A281" s="129"/>
      <c r="B281" s="84" t="str">
        <f t="shared" si="31"/>
        <v>C27Cl13</v>
      </c>
      <c r="C281" s="84" t="str">
        <f t="shared" si="32"/>
        <v>C27H43Cl13</v>
      </c>
      <c r="D281" s="105">
        <f t="shared" si="35"/>
        <v>823.92861112901005</v>
      </c>
      <c r="E281" s="105">
        <f t="shared" si="33"/>
        <v>822.92133467694009</v>
      </c>
      <c r="F281" s="106">
        <f t="shared" si="34"/>
        <v>882.94246404434</v>
      </c>
      <c r="G281" s="84">
        <f t="shared" si="36"/>
        <v>43</v>
      </c>
      <c r="H281" s="84"/>
      <c r="I281" s="84">
        <v>27</v>
      </c>
      <c r="J281" s="84"/>
      <c r="K281" s="84"/>
      <c r="L281" s="84">
        <v>12</v>
      </c>
      <c r="M281" s="84">
        <v>1</v>
      </c>
      <c r="N281" s="84"/>
      <c r="O281" s="84"/>
      <c r="P281" s="84"/>
      <c r="Q281" s="84"/>
    </row>
    <row r="282" spans="1:17">
      <c r="A282" s="129"/>
      <c r="B282" s="84" t="str">
        <f t="shared" si="31"/>
        <v>C27Cl14</v>
      </c>
      <c r="C282" s="84" t="str">
        <f t="shared" si="32"/>
        <v>C27H42Cl14</v>
      </c>
      <c r="D282" s="105">
        <f t="shared" si="35"/>
        <v>857.88963877694005</v>
      </c>
      <c r="E282" s="105">
        <f t="shared" si="33"/>
        <v>856.88236232487009</v>
      </c>
      <c r="F282" s="106">
        <f t="shared" si="34"/>
        <v>916.90349169226999</v>
      </c>
      <c r="G282" s="84">
        <f t="shared" si="36"/>
        <v>42</v>
      </c>
      <c r="H282" s="84"/>
      <c r="I282" s="84">
        <v>27</v>
      </c>
      <c r="J282" s="84"/>
      <c r="K282" s="84"/>
      <c r="L282" s="84">
        <v>13</v>
      </c>
      <c r="M282" s="84">
        <v>1</v>
      </c>
      <c r="N282" s="84"/>
      <c r="O282" s="84"/>
      <c r="P282" s="84"/>
      <c r="Q282" s="84"/>
    </row>
    <row r="283" spans="1:17">
      <c r="A283" s="129"/>
      <c r="B283" s="84" t="str">
        <f t="shared" si="31"/>
        <v>C27Cl15</v>
      </c>
      <c r="C283" s="84" t="str">
        <f t="shared" si="32"/>
        <v>C27H41Cl15</v>
      </c>
      <c r="D283" s="105">
        <f t="shared" si="35"/>
        <v>891.85066642487004</v>
      </c>
      <c r="E283" s="105">
        <f t="shared" si="33"/>
        <v>890.84338997280008</v>
      </c>
      <c r="F283" s="106">
        <f t="shared" si="34"/>
        <v>950.86451934019999</v>
      </c>
      <c r="G283" s="84">
        <f t="shared" si="36"/>
        <v>41</v>
      </c>
      <c r="H283" s="84"/>
      <c r="I283" s="84">
        <v>27</v>
      </c>
      <c r="J283" s="84"/>
      <c r="K283" s="84"/>
      <c r="L283" s="84">
        <v>14</v>
      </c>
      <c r="M283" s="84">
        <v>1</v>
      </c>
      <c r="N283" s="84"/>
      <c r="O283" s="84"/>
      <c r="P283" s="84"/>
      <c r="Q283" s="84"/>
    </row>
    <row r="284" spans="1:17">
      <c r="A284" s="129"/>
      <c r="B284" s="84" t="str">
        <f t="shared" si="31"/>
        <v>C27Cl16</v>
      </c>
      <c r="C284" s="84" t="str">
        <f t="shared" si="32"/>
        <v>C27H40Cl16</v>
      </c>
      <c r="D284" s="105">
        <f t="shared" si="35"/>
        <v>925.81169407279992</v>
      </c>
      <c r="E284" s="105">
        <f t="shared" si="33"/>
        <v>924.80441762072996</v>
      </c>
      <c r="F284" s="106">
        <f t="shared" si="34"/>
        <v>984.82554698812987</v>
      </c>
      <c r="G284" s="84">
        <f t="shared" si="36"/>
        <v>40</v>
      </c>
      <c r="H284" s="84"/>
      <c r="I284" s="84">
        <v>27</v>
      </c>
      <c r="J284" s="84"/>
      <c r="K284" s="84"/>
      <c r="L284" s="84">
        <v>15</v>
      </c>
      <c r="M284" s="84">
        <v>1</v>
      </c>
      <c r="N284" s="84"/>
      <c r="O284" s="84"/>
      <c r="P284" s="84"/>
      <c r="Q284" s="84"/>
    </row>
    <row r="285" spans="1:17">
      <c r="A285" s="129"/>
      <c r="B285" s="84" t="str">
        <f t="shared" si="31"/>
        <v>C27Cl17</v>
      </c>
      <c r="C285" s="84" t="str">
        <f t="shared" si="32"/>
        <v>C27H39Cl17</v>
      </c>
      <c r="D285" s="105">
        <f t="shared" si="35"/>
        <v>959.77272172073003</v>
      </c>
      <c r="E285" s="105">
        <f t="shared" si="33"/>
        <v>958.76544526866007</v>
      </c>
      <c r="F285" s="106">
        <f t="shared" si="34"/>
        <v>1018.78657463606</v>
      </c>
      <c r="G285" s="84">
        <f t="shared" si="36"/>
        <v>39</v>
      </c>
      <c r="H285" s="84"/>
      <c r="I285" s="84">
        <v>27</v>
      </c>
      <c r="J285" s="84"/>
      <c r="K285" s="84"/>
      <c r="L285" s="84">
        <v>16</v>
      </c>
      <c r="M285" s="84">
        <v>1</v>
      </c>
      <c r="N285" s="84"/>
      <c r="O285" s="84"/>
      <c r="P285" s="84"/>
      <c r="Q285" s="84"/>
    </row>
    <row r="286" spans="1:17">
      <c r="A286" s="129"/>
      <c r="B286" s="84" t="str">
        <f t="shared" si="31"/>
        <v>C27Cl18</v>
      </c>
      <c r="C286" s="84" t="str">
        <f t="shared" si="32"/>
        <v>C27H38Cl18</v>
      </c>
      <c r="D286" s="105">
        <f t="shared" si="35"/>
        <v>993.73374936866003</v>
      </c>
      <c r="E286" s="105">
        <f t="shared" si="33"/>
        <v>992.72647291659007</v>
      </c>
      <c r="F286" s="106">
        <f t="shared" si="34"/>
        <v>1052.7476022839901</v>
      </c>
      <c r="G286" s="84">
        <f t="shared" si="36"/>
        <v>38</v>
      </c>
      <c r="H286" s="84"/>
      <c r="I286" s="84">
        <v>27</v>
      </c>
      <c r="J286" s="84"/>
      <c r="K286" s="84"/>
      <c r="L286" s="84">
        <v>17</v>
      </c>
      <c r="M286" s="84">
        <v>1</v>
      </c>
      <c r="N286" s="84"/>
      <c r="O286" s="84"/>
      <c r="P286" s="84"/>
      <c r="Q286" s="84"/>
    </row>
    <row r="287" spans="1:17">
      <c r="A287" s="129"/>
      <c r="B287" s="84" t="str">
        <f t="shared" si="31"/>
        <v>C27Cl19</v>
      </c>
      <c r="C287" s="84" t="str">
        <f t="shared" si="32"/>
        <v>C27H37Cl19</v>
      </c>
      <c r="D287" s="105">
        <f t="shared" si="35"/>
        <v>1027.69477701659</v>
      </c>
      <c r="E287" s="105">
        <f t="shared" si="33"/>
        <v>1026.68750056452</v>
      </c>
      <c r="F287" s="106">
        <f t="shared" si="34"/>
        <v>1086.7086299319201</v>
      </c>
      <c r="G287" s="84">
        <f t="shared" si="36"/>
        <v>37</v>
      </c>
      <c r="H287" s="84"/>
      <c r="I287" s="84">
        <v>27</v>
      </c>
      <c r="J287" s="84"/>
      <c r="K287" s="84"/>
      <c r="L287" s="84">
        <v>18</v>
      </c>
      <c r="M287" s="84">
        <v>1</v>
      </c>
      <c r="N287" s="84"/>
      <c r="O287" s="84"/>
      <c r="P287" s="84"/>
      <c r="Q287" s="84"/>
    </row>
    <row r="288" spans="1:17">
      <c r="A288" s="129"/>
      <c r="B288" s="84" t="str">
        <f t="shared" si="31"/>
        <v>C27Cl20</v>
      </c>
      <c r="C288" s="84" t="str">
        <f t="shared" si="32"/>
        <v>C27H36Cl20</v>
      </c>
      <c r="D288" s="105">
        <f t="shared" si="35"/>
        <v>1061.65580466452</v>
      </c>
      <c r="E288" s="105">
        <f t="shared" si="33"/>
        <v>1060.6485282124499</v>
      </c>
      <c r="F288" s="106">
        <f t="shared" si="34"/>
        <v>1120.6696575798501</v>
      </c>
      <c r="G288" s="84">
        <f t="shared" si="36"/>
        <v>36</v>
      </c>
      <c r="H288" s="84"/>
      <c r="I288" s="84">
        <v>27</v>
      </c>
      <c r="J288" s="84"/>
      <c r="K288" s="84"/>
      <c r="L288" s="84">
        <v>19</v>
      </c>
      <c r="M288" s="84">
        <v>1</v>
      </c>
      <c r="N288" s="84"/>
      <c r="O288" s="84"/>
      <c r="P288" s="84"/>
      <c r="Q288" s="84"/>
    </row>
    <row r="289" spans="1:27">
      <c r="A289" s="129"/>
      <c r="B289" s="84" t="str">
        <f t="shared" si="31"/>
        <v>C27Cl21</v>
      </c>
      <c r="C289" s="84" t="str">
        <f t="shared" si="32"/>
        <v>C27H35Cl21</v>
      </c>
      <c r="D289" s="105">
        <f t="shared" si="35"/>
        <v>1095.61683231245</v>
      </c>
      <c r="E289" s="105">
        <f t="shared" si="33"/>
        <v>1094.6095558603799</v>
      </c>
      <c r="F289" s="106">
        <f t="shared" si="34"/>
        <v>1154.6306852277801</v>
      </c>
      <c r="G289" s="84">
        <f t="shared" si="36"/>
        <v>35</v>
      </c>
      <c r="H289" s="84"/>
      <c r="I289" s="84">
        <v>27</v>
      </c>
      <c r="J289" s="84"/>
      <c r="K289" s="84"/>
      <c r="L289" s="84">
        <v>20</v>
      </c>
      <c r="M289" s="84">
        <v>1</v>
      </c>
      <c r="N289" s="84"/>
      <c r="O289" s="84"/>
      <c r="P289" s="84"/>
      <c r="Q289" s="84"/>
    </row>
    <row r="290" spans="1:27">
      <c r="A290" s="129"/>
      <c r="B290" s="84" t="str">
        <f t="shared" si="31"/>
        <v>C27Cl22</v>
      </c>
      <c r="C290" s="84" t="str">
        <f t="shared" si="32"/>
        <v>C27H34Cl22</v>
      </c>
      <c r="D290" s="105">
        <f t="shared" si="35"/>
        <v>1129.57785996038</v>
      </c>
      <c r="E290" s="105">
        <f t="shared" si="33"/>
        <v>1128.5705835083099</v>
      </c>
      <c r="F290" s="106">
        <f t="shared" si="34"/>
        <v>1188.5917128757101</v>
      </c>
      <c r="G290" s="84">
        <f t="shared" si="36"/>
        <v>34</v>
      </c>
      <c r="H290" s="84"/>
      <c r="I290" s="84">
        <v>27</v>
      </c>
      <c r="J290" s="84"/>
      <c r="K290" s="84"/>
      <c r="L290" s="84">
        <v>21</v>
      </c>
      <c r="M290" s="84">
        <v>1</v>
      </c>
      <c r="N290" s="84"/>
      <c r="O290" s="84"/>
      <c r="P290" s="84"/>
      <c r="Q290" s="84"/>
    </row>
    <row r="291" spans="1:27">
      <c r="A291" s="129"/>
      <c r="B291" s="84" t="str">
        <f t="shared" si="31"/>
        <v>C27Cl23</v>
      </c>
      <c r="C291" s="84" t="str">
        <f t="shared" si="32"/>
        <v>C27H33Cl23</v>
      </c>
      <c r="D291" s="105">
        <f t="shared" si="35"/>
        <v>1163.53888760831</v>
      </c>
      <c r="E291" s="105">
        <f t="shared" si="33"/>
        <v>1162.5316111562399</v>
      </c>
      <c r="F291" s="106">
        <f t="shared" si="34"/>
        <v>1222.5527405236401</v>
      </c>
      <c r="G291" s="84">
        <f t="shared" si="36"/>
        <v>33</v>
      </c>
      <c r="H291" s="84"/>
      <c r="I291" s="84">
        <v>27</v>
      </c>
      <c r="J291" s="84"/>
      <c r="K291" s="84"/>
      <c r="L291" s="84">
        <v>22</v>
      </c>
      <c r="M291" s="84">
        <v>1</v>
      </c>
      <c r="N291" s="84"/>
      <c r="O291" s="84"/>
      <c r="P291" s="84"/>
      <c r="Q291" s="84"/>
    </row>
    <row r="292" spans="1:27">
      <c r="A292" s="129"/>
      <c r="B292" s="84" t="str">
        <f t="shared" si="31"/>
        <v>C27Cl24</v>
      </c>
      <c r="C292" s="84" t="str">
        <f t="shared" si="32"/>
        <v>C27H32Cl24</v>
      </c>
      <c r="D292" s="105">
        <f t="shared" si="35"/>
        <v>1197.49991525624</v>
      </c>
      <c r="E292" s="105">
        <f t="shared" si="33"/>
        <v>1196.4926388041699</v>
      </c>
      <c r="F292" s="106">
        <f t="shared" si="34"/>
        <v>1256.5137681715701</v>
      </c>
      <c r="G292" s="84">
        <f t="shared" si="36"/>
        <v>32</v>
      </c>
      <c r="H292" s="84"/>
      <c r="I292" s="84">
        <v>27</v>
      </c>
      <c r="J292" s="84"/>
      <c r="K292" s="84"/>
      <c r="L292" s="84">
        <v>23</v>
      </c>
      <c r="M292" s="84">
        <v>1</v>
      </c>
      <c r="N292" s="84"/>
      <c r="O292" s="84"/>
      <c r="P292" s="84"/>
      <c r="Q292" s="84"/>
    </row>
    <row r="293" spans="1:27">
      <c r="A293" s="129"/>
      <c r="B293" s="84" t="str">
        <f t="shared" ref="B293:B356" si="37">"C"&amp;I293&amp;"Cl"&amp;SUM(L293:M293)</f>
        <v>C27Cl25</v>
      </c>
      <c r="C293" s="84" t="str">
        <f t="shared" ref="C293:C356" si="38">"C"&amp;I293&amp;"H"&amp;G293&amp;"Cl"&amp;SUM(L293:M293)</f>
        <v>C27H31Cl25</v>
      </c>
      <c r="D293" s="105">
        <f t="shared" si="35"/>
        <v>1231.46094290417</v>
      </c>
      <c r="E293" s="105">
        <f t="shared" si="33"/>
        <v>1230.4536664520999</v>
      </c>
      <c r="F293" s="106">
        <f t="shared" si="34"/>
        <v>1290.4747958195001</v>
      </c>
      <c r="G293" s="84">
        <f t="shared" si="36"/>
        <v>31</v>
      </c>
      <c r="H293" s="84"/>
      <c r="I293" s="84">
        <v>27</v>
      </c>
      <c r="J293" s="84"/>
      <c r="K293" s="84"/>
      <c r="L293" s="84">
        <v>24</v>
      </c>
      <c r="M293" s="84">
        <v>1</v>
      </c>
      <c r="N293" s="84"/>
      <c r="O293" s="84"/>
      <c r="P293" s="84"/>
      <c r="Q293" s="84"/>
    </row>
    <row r="294" spans="1:27">
      <c r="A294" s="129"/>
      <c r="B294" s="84" t="str">
        <f t="shared" si="37"/>
        <v>C27Cl26</v>
      </c>
      <c r="C294" s="84" t="str">
        <f t="shared" si="38"/>
        <v>C27H30Cl26</v>
      </c>
      <c r="D294" s="105">
        <f t="shared" si="35"/>
        <v>1265.4219705521</v>
      </c>
      <c r="E294" s="105">
        <f t="shared" si="33"/>
        <v>1264.4146941000299</v>
      </c>
      <c r="F294" s="106">
        <f t="shared" si="34"/>
        <v>1324.4358234674301</v>
      </c>
      <c r="G294" s="84">
        <f t="shared" si="36"/>
        <v>30</v>
      </c>
      <c r="H294" s="84"/>
      <c r="I294" s="84">
        <v>27</v>
      </c>
      <c r="J294" s="84"/>
      <c r="K294" s="84"/>
      <c r="L294" s="84">
        <v>25</v>
      </c>
      <c r="M294" s="84">
        <v>1</v>
      </c>
      <c r="N294" s="84"/>
      <c r="O294" s="84"/>
      <c r="P294" s="84"/>
      <c r="Q294" s="84"/>
    </row>
    <row r="295" spans="1:27">
      <c r="A295" s="129"/>
      <c r="B295" s="89" t="str">
        <f t="shared" si="37"/>
        <v>C27Cl27</v>
      </c>
      <c r="C295" s="89" t="str">
        <f t="shared" si="38"/>
        <v>C27H29Cl27</v>
      </c>
      <c r="D295" s="107">
        <f t="shared" si="35"/>
        <v>1299.38299820003</v>
      </c>
      <c r="E295" s="107">
        <f t="shared" si="33"/>
        <v>1298.3757217479599</v>
      </c>
      <c r="F295" s="108">
        <f t="shared" si="34"/>
        <v>1358.3968511153601</v>
      </c>
      <c r="G295" s="89">
        <f t="shared" si="36"/>
        <v>29</v>
      </c>
      <c r="H295" s="89"/>
      <c r="I295" s="89">
        <v>27</v>
      </c>
      <c r="J295" s="89"/>
      <c r="K295" s="89"/>
      <c r="L295" s="89">
        <v>26</v>
      </c>
      <c r="M295" s="89">
        <v>1</v>
      </c>
      <c r="N295" s="89"/>
      <c r="O295" s="89"/>
      <c r="P295" s="89"/>
      <c r="Q295" s="89"/>
      <c r="R295" s="79"/>
      <c r="S295" s="80"/>
      <c r="T295" s="79"/>
      <c r="U295" s="79"/>
      <c r="V295" s="79"/>
      <c r="W295" s="79"/>
      <c r="X295" s="79"/>
      <c r="Y295" s="79"/>
      <c r="Z295" s="79"/>
      <c r="AA295" s="79"/>
    </row>
    <row r="296" spans="1:27">
      <c r="A296" s="129"/>
      <c r="B296" s="84" t="str">
        <f t="shared" si="37"/>
        <v>C28Cl4</v>
      </c>
      <c r="C296" s="84" t="str">
        <f t="shared" si="38"/>
        <v>C28H54Cl4</v>
      </c>
      <c r="D296" s="105">
        <f t="shared" si="35"/>
        <v>532.29501236177998</v>
      </c>
      <c r="E296" s="105">
        <f t="shared" si="33"/>
        <v>531.28773590971002</v>
      </c>
      <c r="F296" s="106">
        <f t="shared" si="34"/>
        <v>591.30886527710993</v>
      </c>
      <c r="G296" s="84">
        <f t="shared" si="36"/>
        <v>54</v>
      </c>
      <c r="H296" s="84"/>
      <c r="I296" s="84">
        <v>28</v>
      </c>
      <c r="J296" s="84"/>
      <c r="K296" s="84"/>
      <c r="L296" s="84">
        <v>3</v>
      </c>
      <c r="M296" s="84">
        <v>1</v>
      </c>
      <c r="N296" s="84"/>
      <c r="O296" s="84"/>
      <c r="P296" s="84"/>
      <c r="Q296" s="84"/>
    </row>
    <row r="297" spans="1:27">
      <c r="A297" s="129"/>
      <c r="B297" s="84" t="str">
        <f t="shared" si="37"/>
        <v>C28Cl5</v>
      </c>
      <c r="C297" s="84" t="str">
        <f t="shared" si="38"/>
        <v>C28H53Cl5</v>
      </c>
      <c r="D297" s="105">
        <f t="shared" si="35"/>
        <v>566.25604000970998</v>
      </c>
      <c r="E297" s="105">
        <f t="shared" si="33"/>
        <v>565.24876355764002</v>
      </c>
      <c r="F297" s="106">
        <f t="shared" si="34"/>
        <v>625.26989292503993</v>
      </c>
      <c r="G297" s="84">
        <f t="shared" si="36"/>
        <v>53</v>
      </c>
      <c r="H297" s="84"/>
      <c r="I297" s="84">
        <v>28</v>
      </c>
      <c r="J297" s="84"/>
      <c r="K297" s="84"/>
      <c r="L297" s="84">
        <v>4</v>
      </c>
      <c r="M297" s="84">
        <v>1</v>
      </c>
      <c r="N297" s="84"/>
      <c r="O297" s="84"/>
      <c r="P297" s="84"/>
      <c r="Q297" s="84"/>
    </row>
    <row r="298" spans="1:27">
      <c r="A298" s="129"/>
      <c r="B298" s="84" t="str">
        <f t="shared" si="37"/>
        <v>C28Cl6</v>
      </c>
      <c r="C298" s="84" t="str">
        <f t="shared" si="38"/>
        <v>C28H52Cl6</v>
      </c>
      <c r="D298" s="105">
        <f t="shared" si="35"/>
        <v>600.21706765763997</v>
      </c>
      <c r="E298" s="105">
        <f t="shared" si="33"/>
        <v>599.20979120557001</v>
      </c>
      <c r="F298" s="106">
        <f t="shared" si="34"/>
        <v>659.23092057296992</v>
      </c>
      <c r="G298" s="84">
        <f t="shared" si="36"/>
        <v>52</v>
      </c>
      <c r="H298" s="84"/>
      <c r="I298" s="84">
        <v>28</v>
      </c>
      <c r="J298" s="84"/>
      <c r="K298" s="84"/>
      <c r="L298" s="84">
        <v>5</v>
      </c>
      <c r="M298" s="84">
        <v>1</v>
      </c>
      <c r="N298" s="84"/>
      <c r="O298" s="84"/>
      <c r="P298" s="84"/>
      <c r="Q298" s="84"/>
    </row>
    <row r="299" spans="1:27">
      <c r="A299" s="129"/>
      <c r="B299" s="84" t="str">
        <f t="shared" si="37"/>
        <v>C28Cl7</v>
      </c>
      <c r="C299" s="84" t="str">
        <f t="shared" si="38"/>
        <v>C28H51Cl7</v>
      </c>
      <c r="D299" s="105">
        <f t="shared" si="35"/>
        <v>634.17809530556997</v>
      </c>
      <c r="E299" s="105">
        <f t="shared" si="33"/>
        <v>633.17081885350001</v>
      </c>
      <c r="F299" s="106">
        <f t="shared" si="34"/>
        <v>693.19194822089992</v>
      </c>
      <c r="G299" s="84">
        <f t="shared" si="36"/>
        <v>51</v>
      </c>
      <c r="H299" s="84"/>
      <c r="I299" s="84">
        <v>28</v>
      </c>
      <c r="J299" s="84"/>
      <c r="K299" s="84"/>
      <c r="L299" s="84">
        <v>6</v>
      </c>
      <c r="M299" s="84">
        <v>1</v>
      </c>
      <c r="N299" s="84"/>
      <c r="O299" s="84"/>
      <c r="P299" s="84"/>
      <c r="Q299" s="84"/>
    </row>
    <row r="300" spans="1:27">
      <c r="A300" s="129"/>
      <c r="B300" s="84" t="str">
        <f t="shared" si="37"/>
        <v>C28Cl8</v>
      </c>
      <c r="C300" s="84" t="str">
        <f t="shared" si="38"/>
        <v>C28H50Cl8</v>
      </c>
      <c r="D300" s="105">
        <f t="shared" si="35"/>
        <v>668.13912295349996</v>
      </c>
      <c r="E300" s="105">
        <f t="shared" si="33"/>
        <v>667.13184650143</v>
      </c>
      <c r="F300" s="106">
        <f t="shared" si="34"/>
        <v>727.15297586882991</v>
      </c>
      <c r="G300" s="84">
        <f t="shared" si="36"/>
        <v>50</v>
      </c>
      <c r="H300" s="84"/>
      <c r="I300" s="84">
        <v>28</v>
      </c>
      <c r="J300" s="84"/>
      <c r="K300" s="84"/>
      <c r="L300" s="84">
        <v>7</v>
      </c>
      <c r="M300" s="84">
        <v>1</v>
      </c>
      <c r="N300" s="84"/>
      <c r="O300" s="84"/>
      <c r="P300" s="84"/>
      <c r="Q300" s="84"/>
    </row>
    <row r="301" spans="1:27">
      <c r="A301" s="129"/>
      <c r="B301" s="84" t="str">
        <f t="shared" si="37"/>
        <v>C28Cl9</v>
      </c>
      <c r="C301" s="84" t="str">
        <f t="shared" si="38"/>
        <v>C28H49Cl9</v>
      </c>
      <c r="D301" s="105">
        <f t="shared" si="35"/>
        <v>702.10015060142996</v>
      </c>
      <c r="E301" s="105">
        <f t="shared" si="33"/>
        <v>701.09287414936</v>
      </c>
      <c r="F301" s="106">
        <f t="shared" si="34"/>
        <v>761.11400351675991</v>
      </c>
      <c r="G301" s="84">
        <f t="shared" si="36"/>
        <v>49</v>
      </c>
      <c r="H301" s="84"/>
      <c r="I301" s="84">
        <v>28</v>
      </c>
      <c r="J301" s="84"/>
      <c r="K301" s="84"/>
      <c r="L301" s="84">
        <v>8</v>
      </c>
      <c r="M301" s="84">
        <v>1</v>
      </c>
      <c r="N301" s="84"/>
      <c r="O301" s="84"/>
      <c r="P301" s="84"/>
      <c r="Q301" s="84"/>
    </row>
    <row r="302" spans="1:27">
      <c r="A302" s="129"/>
      <c r="B302" s="84" t="str">
        <f t="shared" si="37"/>
        <v>C28Cl10</v>
      </c>
      <c r="C302" s="84" t="str">
        <f t="shared" si="38"/>
        <v>C28H48Cl10</v>
      </c>
      <c r="D302" s="105">
        <f t="shared" si="35"/>
        <v>736.06117824935995</v>
      </c>
      <c r="E302" s="105">
        <f t="shared" si="33"/>
        <v>735.05390179729</v>
      </c>
      <c r="F302" s="106">
        <f t="shared" si="34"/>
        <v>795.0750311646899</v>
      </c>
      <c r="G302" s="84">
        <f t="shared" si="36"/>
        <v>48</v>
      </c>
      <c r="H302" s="84"/>
      <c r="I302" s="84">
        <v>28</v>
      </c>
      <c r="J302" s="84"/>
      <c r="K302" s="84"/>
      <c r="L302" s="84">
        <v>9</v>
      </c>
      <c r="M302" s="84">
        <v>1</v>
      </c>
      <c r="N302" s="84"/>
      <c r="O302" s="84"/>
      <c r="P302" s="84"/>
      <c r="Q302" s="84"/>
    </row>
    <row r="303" spans="1:27">
      <c r="A303" s="129"/>
      <c r="B303" s="84" t="str">
        <f t="shared" si="37"/>
        <v>C28Cl11</v>
      </c>
      <c r="C303" s="84" t="str">
        <f t="shared" si="38"/>
        <v>C28H47Cl11</v>
      </c>
      <c r="D303" s="105">
        <f t="shared" si="35"/>
        <v>770.02220589728995</v>
      </c>
      <c r="E303" s="105">
        <f t="shared" si="33"/>
        <v>769.01492944521999</v>
      </c>
      <c r="F303" s="106">
        <f t="shared" si="34"/>
        <v>829.0360588126199</v>
      </c>
      <c r="G303" s="84">
        <f t="shared" si="36"/>
        <v>47</v>
      </c>
      <c r="H303" s="84"/>
      <c r="I303" s="84">
        <v>28</v>
      </c>
      <c r="J303" s="84"/>
      <c r="K303" s="84"/>
      <c r="L303" s="84">
        <v>10</v>
      </c>
      <c r="M303" s="84">
        <v>1</v>
      </c>
      <c r="N303" s="84"/>
      <c r="O303" s="84"/>
      <c r="P303" s="84"/>
      <c r="Q303" s="84"/>
    </row>
    <row r="304" spans="1:27">
      <c r="A304" s="129"/>
      <c r="B304" s="84" t="str">
        <f t="shared" si="37"/>
        <v>C28Cl12</v>
      </c>
      <c r="C304" s="84" t="str">
        <f t="shared" si="38"/>
        <v>C28H46Cl12</v>
      </c>
      <c r="D304" s="105">
        <f t="shared" si="35"/>
        <v>803.98323354521995</v>
      </c>
      <c r="E304" s="105">
        <f t="shared" si="33"/>
        <v>802.97595709314999</v>
      </c>
      <c r="F304" s="106">
        <f t="shared" si="34"/>
        <v>862.99708646054989</v>
      </c>
      <c r="G304" s="84">
        <f t="shared" si="36"/>
        <v>46</v>
      </c>
      <c r="H304" s="84"/>
      <c r="I304" s="84">
        <v>28</v>
      </c>
      <c r="J304" s="84"/>
      <c r="K304" s="84"/>
      <c r="L304" s="84">
        <v>11</v>
      </c>
      <c r="M304" s="84">
        <v>1</v>
      </c>
      <c r="N304" s="84"/>
      <c r="O304" s="84"/>
      <c r="P304" s="84"/>
      <c r="Q304" s="84"/>
    </row>
    <row r="305" spans="1:27">
      <c r="A305" s="129"/>
      <c r="B305" s="84" t="str">
        <f t="shared" si="37"/>
        <v>C28Cl13</v>
      </c>
      <c r="C305" s="84" t="str">
        <f t="shared" si="38"/>
        <v>C28H45Cl13</v>
      </c>
      <c r="D305" s="105">
        <f t="shared" si="35"/>
        <v>837.94426119314994</v>
      </c>
      <c r="E305" s="105">
        <f t="shared" si="33"/>
        <v>836.93698474107998</v>
      </c>
      <c r="F305" s="106">
        <f t="shared" si="34"/>
        <v>896.95811410847989</v>
      </c>
      <c r="G305" s="84">
        <f t="shared" si="36"/>
        <v>45</v>
      </c>
      <c r="H305" s="84"/>
      <c r="I305" s="84">
        <v>28</v>
      </c>
      <c r="J305" s="84"/>
      <c r="K305" s="84"/>
      <c r="L305" s="84">
        <v>12</v>
      </c>
      <c r="M305" s="84">
        <v>1</v>
      </c>
      <c r="N305" s="84"/>
      <c r="O305" s="84"/>
      <c r="P305" s="84"/>
      <c r="Q305" s="84"/>
    </row>
    <row r="306" spans="1:27">
      <c r="A306" s="129"/>
      <c r="B306" s="84" t="str">
        <f t="shared" si="37"/>
        <v>C28Cl14</v>
      </c>
      <c r="C306" s="84" t="str">
        <f t="shared" si="38"/>
        <v>C28H44Cl14</v>
      </c>
      <c r="D306" s="105">
        <f t="shared" si="35"/>
        <v>871.90528884107994</v>
      </c>
      <c r="E306" s="105">
        <f t="shared" si="33"/>
        <v>870.89801238900998</v>
      </c>
      <c r="F306" s="106">
        <f t="shared" si="34"/>
        <v>930.91914175640989</v>
      </c>
      <c r="G306" s="84">
        <f t="shared" si="36"/>
        <v>44</v>
      </c>
      <c r="H306" s="84"/>
      <c r="I306" s="84">
        <v>28</v>
      </c>
      <c r="J306" s="84"/>
      <c r="K306" s="84"/>
      <c r="L306" s="84">
        <v>13</v>
      </c>
      <c r="M306" s="84">
        <v>1</v>
      </c>
      <c r="N306" s="84"/>
      <c r="O306" s="84"/>
      <c r="P306" s="84"/>
      <c r="Q306" s="84"/>
    </row>
    <row r="307" spans="1:27">
      <c r="A307" s="129"/>
      <c r="B307" s="84" t="str">
        <f t="shared" si="37"/>
        <v>C28Cl15</v>
      </c>
      <c r="C307" s="84" t="str">
        <f t="shared" si="38"/>
        <v>C28H43Cl15</v>
      </c>
      <c r="D307" s="105">
        <f t="shared" si="35"/>
        <v>905.86631648900993</v>
      </c>
      <c r="E307" s="105">
        <f t="shared" si="33"/>
        <v>904.85904003693997</v>
      </c>
      <c r="F307" s="106">
        <f t="shared" si="34"/>
        <v>964.88016940433988</v>
      </c>
      <c r="G307" s="84">
        <f t="shared" si="36"/>
        <v>43</v>
      </c>
      <c r="H307" s="84"/>
      <c r="I307" s="84">
        <v>28</v>
      </c>
      <c r="J307" s="84"/>
      <c r="K307" s="84"/>
      <c r="L307" s="84">
        <v>14</v>
      </c>
      <c r="M307" s="84">
        <v>1</v>
      </c>
      <c r="N307" s="84"/>
      <c r="O307" s="84"/>
      <c r="P307" s="84"/>
      <c r="Q307" s="84"/>
    </row>
    <row r="308" spans="1:27">
      <c r="A308" s="129"/>
      <c r="B308" s="84" t="str">
        <f t="shared" si="37"/>
        <v>C28Cl16</v>
      </c>
      <c r="C308" s="84" t="str">
        <f t="shared" si="38"/>
        <v>C28H42Cl16</v>
      </c>
      <c r="D308" s="105">
        <f t="shared" si="35"/>
        <v>939.82734413693993</v>
      </c>
      <c r="E308" s="105">
        <f t="shared" si="33"/>
        <v>938.82006768486997</v>
      </c>
      <c r="F308" s="106">
        <f t="shared" si="34"/>
        <v>998.84119705226988</v>
      </c>
      <c r="G308" s="84">
        <f t="shared" si="36"/>
        <v>42</v>
      </c>
      <c r="H308" s="84"/>
      <c r="I308" s="84">
        <v>28</v>
      </c>
      <c r="J308" s="84"/>
      <c r="K308" s="84"/>
      <c r="L308" s="84">
        <v>15</v>
      </c>
      <c r="M308" s="84">
        <v>1</v>
      </c>
      <c r="N308" s="84"/>
      <c r="O308" s="84"/>
      <c r="P308" s="84"/>
      <c r="Q308" s="84"/>
    </row>
    <row r="309" spans="1:27">
      <c r="A309" s="129"/>
      <c r="B309" s="84" t="str">
        <f t="shared" si="37"/>
        <v>C28Cl17</v>
      </c>
      <c r="C309" s="84" t="str">
        <f t="shared" si="38"/>
        <v>C28H41Cl17</v>
      </c>
      <c r="D309" s="105">
        <f t="shared" si="35"/>
        <v>973.78837178486992</v>
      </c>
      <c r="E309" s="105">
        <f t="shared" si="33"/>
        <v>972.78109533279996</v>
      </c>
      <c r="F309" s="106">
        <f t="shared" si="34"/>
        <v>1032.8022247002</v>
      </c>
      <c r="G309" s="84">
        <f t="shared" si="36"/>
        <v>41</v>
      </c>
      <c r="H309" s="84"/>
      <c r="I309" s="84">
        <v>28</v>
      </c>
      <c r="J309" s="84"/>
      <c r="K309" s="84"/>
      <c r="L309" s="84">
        <v>16</v>
      </c>
      <c r="M309" s="84">
        <v>1</v>
      </c>
      <c r="N309" s="84"/>
      <c r="O309" s="84"/>
      <c r="P309" s="84"/>
      <c r="Q309" s="84"/>
    </row>
    <row r="310" spans="1:27">
      <c r="A310" s="129"/>
      <c r="B310" s="84" t="str">
        <f t="shared" si="37"/>
        <v>C28Cl18</v>
      </c>
      <c r="C310" s="84" t="str">
        <f t="shared" si="38"/>
        <v>C28H40Cl18</v>
      </c>
      <c r="D310" s="105">
        <f t="shared" si="35"/>
        <v>1007.7493994328</v>
      </c>
      <c r="E310" s="105">
        <f t="shared" si="33"/>
        <v>1006.7421229807301</v>
      </c>
      <c r="F310" s="106">
        <f t="shared" si="34"/>
        <v>1066.76325234813</v>
      </c>
      <c r="G310" s="84">
        <f t="shared" si="36"/>
        <v>40</v>
      </c>
      <c r="H310" s="84"/>
      <c r="I310" s="84">
        <v>28</v>
      </c>
      <c r="J310" s="84"/>
      <c r="K310" s="84"/>
      <c r="L310" s="84">
        <v>17</v>
      </c>
      <c r="M310" s="84">
        <v>1</v>
      </c>
      <c r="N310" s="84"/>
      <c r="O310" s="84"/>
      <c r="P310" s="84"/>
      <c r="Q310" s="84"/>
    </row>
    <row r="311" spans="1:27">
      <c r="A311" s="129"/>
      <c r="B311" s="84" t="str">
        <f t="shared" si="37"/>
        <v>C28Cl19</v>
      </c>
      <c r="C311" s="84" t="str">
        <f t="shared" si="38"/>
        <v>C28H39Cl19</v>
      </c>
      <c r="D311" s="105">
        <f t="shared" si="35"/>
        <v>1041.7104270807299</v>
      </c>
      <c r="E311" s="105">
        <f t="shared" si="33"/>
        <v>1040.7031506286598</v>
      </c>
      <c r="F311" s="106">
        <f t="shared" si="34"/>
        <v>1100.72427999606</v>
      </c>
      <c r="G311" s="84">
        <f t="shared" si="36"/>
        <v>39</v>
      </c>
      <c r="H311" s="84"/>
      <c r="I311" s="84">
        <v>28</v>
      </c>
      <c r="J311" s="84"/>
      <c r="K311" s="84"/>
      <c r="L311" s="84">
        <v>18</v>
      </c>
      <c r="M311" s="84">
        <v>1</v>
      </c>
      <c r="N311" s="84"/>
      <c r="O311" s="84"/>
      <c r="P311" s="84"/>
      <c r="Q311" s="84"/>
    </row>
    <row r="312" spans="1:27">
      <c r="A312" s="129"/>
      <c r="B312" s="84" t="str">
        <f t="shared" si="37"/>
        <v>C28Cl20</v>
      </c>
      <c r="C312" s="84" t="str">
        <f t="shared" si="38"/>
        <v>C28H38Cl20</v>
      </c>
      <c r="D312" s="105">
        <f t="shared" si="35"/>
        <v>1075.6714547286599</v>
      </c>
      <c r="E312" s="105">
        <f t="shared" si="33"/>
        <v>1074.6641782765898</v>
      </c>
      <c r="F312" s="106">
        <f t="shared" si="34"/>
        <v>1134.68530764399</v>
      </c>
      <c r="G312" s="84">
        <f t="shared" si="36"/>
        <v>38</v>
      </c>
      <c r="H312" s="84"/>
      <c r="I312" s="84">
        <v>28</v>
      </c>
      <c r="J312" s="84"/>
      <c r="K312" s="84"/>
      <c r="L312" s="84">
        <v>19</v>
      </c>
      <c r="M312" s="84">
        <v>1</v>
      </c>
      <c r="N312" s="84"/>
      <c r="O312" s="84"/>
      <c r="P312" s="84"/>
      <c r="Q312" s="84"/>
    </row>
    <row r="313" spans="1:27">
      <c r="A313" s="129"/>
      <c r="B313" s="84" t="str">
        <f t="shared" si="37"/>
        <v>C28Cl21</v>
      </c>
      <c r="C313" s="84" t="str">
        <f t="shared" si="38"/>
        <v>C28H37Cl21</v>
      </c>
      <c r="D313" s="105">
        <f t="shared" si="35"/>
        <v>1109.6324823765899</v>
      </c>
      <c r="E313" s="105">
        <f t="shared" si="33"/>
        <v>1108.6252059245198</v>
      </c>
      <c r="F313" s="106">
        <f t="shared" si="34"/>
        <v>1168.64633529192</v>
      </c>
      <c r="G313" s="84">
        <f t="shared" si="36"/>
        <v>37</v>
      </c>
      <c r="H313" s="84"/>
      <c r="I313" s="84">
        <v>28</v>
      </c>
      <c r="J313" s="84"/>
      <c r="K313" s="84"/>
      <c r="L313" s="84">
        <v>20</v>
      </c>
      <c r="M313" s="84">
        <v>1</v>
      </c>
      <c r="N313" s="84"/>
      <c r="O313" s="84"/>
      <c r="P313" s="84"/>
      <c r="Q313" s="84"/>
    </row>
    <row r="314" spans="1:27">
      <c r="A314" s="129"/>
      <c r="B314" s="84" t="str">
        <f t="shared" si="37"/>
        <v>C28Cl22</v>
      </c>
      <c r="C314" s="84" t="str">
        <f t="shared" si="38"/>
        <v>C28H36Cl22</v>
      </c>
      <c r="D314" s="105">
        <f t="shared" si="35"/>
        <v>1143.5935100245201</v>
      </c>
      <c r="E314" s="105">
        <f t="shared" si="33"/>
        <v>1142.5862335724501</v>
      </c>
      <c r="F314" s="106">
        <f t="shared" si="34"/>
        <v>1202.6073629398502</v>
      </c>
      <c r="G314" s="84">
        <f t="shared" si="36"/>
        <v>36</v>
      </c>
      <c r="H314" s="84"/>
      <c r="I314" s="84">
        <v>28</v>
      </c>
      <c r="J314" s="84"/>
      <c r="K314" s="84"/>
      <c r="L314" s="84">
        <v>21</v>
      </c>
      <c r="M314" s="84">
        <v>1</v>
      </c>
      <c r="N314" s="84"/>
      <c r="O314" s="84"/>
      <c r="P314" s="84"/>
      <c r="Q314" s="84"/>
    </row>
    <row r="315" spans="1:27">
      <c r="A315" s="129"/>
      <c r="B315" s="84" t="str">
        <f t="shared" si="37"/>
        <v>C28Cl23</v>
      </c>
      <c r="C315" s="84" t="str">
        <f t="shared" si="38"/>
        <v>C28H35Cl23</v>
      </c>
      <c r="D315" s="105">
        <f t="shared" si="35"/>
        <v>1177.5545376724499</v>
      </c>
      <c r="E315" s="105">
        <f t="shared" si="33"/>
        <v>1176.5472612203798</v>
      </c>
      <c r="F315" s="106">
        <f t="shared" si="34"/>
        <v>1236.56839058778</v>
      </c>
      <c r="G315" s="84">
        <f t="shared" si="36"/>
        <v>35</v>
      </c>
      <c r="H315" s="84"/>
      <c r="I315" s="84">
        <v>28</v>
      </c>
      <c r="J315" s="84"/>
      <c r="K315" s="84"/>
      <c r="L315" s="84">
        <v>22</v>
      </c>
      <c r="M315" s="84">
        <v>1</v>
      </c>
      <c r="N315" s="84"/>
      <c r="O315" s="84"/>
      <c r="P315" s="84"/>
      <c r="Q315" s="84"/>
    </row>
    <row r="316" spans="1:27">
      <c r="A316" s="129"/>
      <c r="B316" s="84" t="str">
        <f t="shared" si="37"/>
        <v>C28Cl24</v>
      </c>
      <c r="C316" s="84" t="str">
        <f t="shared" si="38"/>
        <v>C28H34Cl24</v>
      </c>
      <c r="D316" s="105">
        <f t="shared" si="35"/>
        <v>1211.5155653203799</v>
      </c>
      <c r="E316" s="105">
        <f t="shared" si="33"/>
        <v>1210.5082888683098</v>
      </c>
      <c r="F316" s="106">
        <f t="shared" si="34"/>
        <v>1270.52941823571</v>
      </c>
      <c r="G316" s="84">
        <f t="shared" si="36"/>
        <v>34</v>
      </c>
      <c r="H316" s="84"/>
      <c r="I316" s="84">
        <v>28</v>
      </c>
      <c r="J316" s="84"/>
      <c r="K316" s="84"/>
      <c r="L316" s="84">
        <v>23</v>
      </c>
      <c r="M316" s="84">
        <v>1</v>
      </c>
      <c r="N316" s="84"/>
      <c r="O316" s="84"/>
      <c r="P316" s="84"/>
      <c r="Q316" s="84"/>
    </row>
    <row r="317" spans="1:27">
      <c r="A317" s="129"/>
      <c r="B317" s="84" t="str">
        <f t="shared" si="37"/>
        <v>C28Cl25</v>
      </c>
      <c r="C317" s="84" t="str">
        <f t="shared" si="38"/>
        <v>C28H33Cl25</v>
      </c>
      <c r="D317" s="105">
        <f t="shared" si="35"/>
        <v>1245.4765929683099</v>
      </c>
      <c r="E317" s="105">
        <f t="shared" si="33"/>
        <v>1244.4693165162398</v>
      </c>
      <c r="F317" s="106">
        <f t="shared" si="34"/>
        <v>1304.4904458836399</v>
      </c>
      <c r="G317" s="84">
        <f t="shared" si="36"/>
        <v>33</v>
      </c>
      <c r="H317" s="84"/>
      <c r="I317" s="84">
        <v>28</v>
      </c>
      <c r="J317" s="84"/>
      <c r="K317" s="84"/>
      <c r="L317" s="84">
        <v>24</v>
      </c>
      <c r="M317" s="84">
        <v>1</v>
      </c>
      <c r="N317" s="84"/>
      <c r="O317" s="84"/>
      <c r="P317" s="84"/>
      <c r="Q317" s="84"/>
    </row>
    <row r="318" spans="1:27">
      <c r="A318" s="129"/>
      <c r="B318" s="84" t="str">
        <f t="shared" si="37"/>
        <v>C28Cl26</v>
      </c>
      <c r="C318" s="84" t="str">
        <f t="shared" si="38"/>
        <v>C28H32Cl26</v>
      </c>
      <c r="D318" s="105">
        <f t="shared" si="35"/>
        <v>1279.4376206162401</v>
      </c>
      <c r="E318" s="105">
        <f t="shared" si="33"/>
        <v>1278.43034416417</v>
      </c>
      <c r="F318" s="106">
        <f t="shared" si="34"/>
        <v>1338.4514735315702</v>
      </c>
      <c r="G318" s="84">
        <f t="shared" si="36"/>
        <v>32</v>
      </c>
      <c r="H318" s="84"/>
      <c r="I318" s="84">
        <v>28</v>
      </c>
      <c r="J318" s="84"/>
      <c r="K318" s="84"/>
      <c r="L318" s="84">
        <v>25</v>
      </c>
      <c r="M318" s="84">
        <v>1</v>
      </c>
      <c r="N318" s="84"/>
      <c r="O318" s="84"/>
      <c r="P318" s="84"/>
      <c r="Q318" s="84"/>
    </row>
    <row r="319" spans="1:27">
      <c r="A319" s="129"/>
      <c r="B319" s="84" t="str">
        <f t="shared" si="37"/>
        <v>C28Cl27</v>
      </c>
      <c r="C319" s="84" t="str">
        <f t="shared" si="38"/>
        <v>C28H31Cl27</v>
      </c>
      <c r="D319" s="105">
        <f t="shared" si="35"/>
        <v>1313.3986482641699</v>
      </c>
      <c r="E319" s="105">
        <f t="shared" si="33"/>
        <v>1312.3913718120998</v>
      </c>
      <c r="F319" s="106">
        <f t="shared" si="34"/>
        <v>1372.4125011794999</v>
      </c>
      <c r="G319" s="84">
        <f t="shared" si="36"/>
        <v>31</v>
      </c>
      <c r="H319" s="84"/>
      <c r="I319" s="84">
        <v>28</v>
      </c>
      <c r="J319" s="84"/>
      <c r="K319" s="84"/>
      <c r="L319" s="84">
        <v>26</v>
      </c>
      <c r="M319" s="84">
        <v>1</v>
      </c>
      <c r="N319" s="84"/>
      <c r="O319" s="84"/>
      <c r="P319" s="84"/>
      <c r="Q319" s="84"/>
    </row>
    <row r="320" spans="1:27">
      <c r="A320" s="129"/>
      <c r="B320" s="89" t="str">
        <f t="shared" si="37"/>
        <v>C28Cl28</v>
      </c>
      <c r="C320" s="89" t="str">
        <f t="shared" si="38"/>
        <v>C28H30Cl28</v>
      </c>
      <c r="D320" s="107">
        <f t="shared" si="35"/>
        <v>1347.3596759120999</v>
      </c>
      <c r="E320" s="107">
        <f t="shared" si="33"/>
        <v>1346.3523994600298</v>
      </c>
      <c r="F320" s="108">
        <f t="shared" si="34"/>
        <v>1406.3735288274299</v>
      </c>
      <c r="G320" s="89">
        <f t="shared" si="36"/>
        <v>30</v>
      </c>
      <c r="H320" s="89"/>
      <c r="I320" s="89">
        <v>28</v>
      </c>
      <c r="J320" s="89"/>
      <c r="K320" s="89"/>
      <c r="L320" s="89">
        <v>27</v>
      </c>
      <c r="M320" s="89">
        <v>1</v>
      </c>
      <c r="N320" s="89"/>
      <c r="O320" s="89"/>
      <c r="P320" s="89"/>
      <c r="Q320" s="89"/>
      <c r="R320" s="79"/>
      <c r="S320" s="80"/>
      <c r="T320" s="79"/>
      <c r="U320" s="79"/>
      <c r="V320" s="79"/>
      <c r="W320" s="79"/>
      <c r="X320" s="79"/>
      <c r="Y320" s="79"/>
      <c r="Z320" s="79"/>
      <c r="AA320" s="79"/>
    </row>
    <row r="321" spans="1:17">
      <c r="A321" s="129"/>
      <c r="B321" s="84" t="str">
        <f t="shared" si="37"/>
        <v>C29Cl4</v>
      </c>
      <c r="C321" s="84" t="str">
        <f t="shared" si="38"/>
        <v>C29H56Cl4</v>
      </c>
      <c r="D321" s="105">
        <f t="shared" si="35"/>
        <v>546.31066242591999</v>
      </c>
      <c r="E321" s="105">
        <f t="shared" si="33"/>
        <v>545.30338597385003</v>
      </c>
      <c r="F321" s="106">
        <f t="shared" si="34"/>
        <v>605.32451534124993</v>
      </c>
      <c r="G321" s="84">
        <f t="shared" si="36"/>
        <v>56</v>
      </c>
      <c r="H321" s="84"/>
      <c r="I321" s="84">
        <v>29</v>
      </c>
      <c r="J321" s="84"/>
      <c r="K321" s="84"/>
      <c r="L321" s="84">
        <v>3</v>
      </c>
      <c r="M321" s="84">
        <v>1</v>
      </c>
      <c r="N321" s="84"/>
      <c r="O321" s="84"/>
      <c r="P321" s="84"/>
      <c r="Q321" s="84"/>
    </row>
    <row r="322" spans="1:17">
      <c r="A322" s="129"/>
      <c r="B322" s="84" t="str">
        <f t="shared" si="37"/>
        <v>C29Cl5</v>
      </c>
      <c r="C322" s="84" t="str">
        <f t="shared" si="38"/>
        <v>C29H55Cl5</v>
      </c>
      <c r="D322" s="105">
        <f t="shared" si="35"/>
        <v>580.2716900738501</v>
      </c>
      <c r="E322" s="105">
        <f t="shared" si="33"/>
        <v>579.26441362178014</v>
      </c>
      <c r="F322" s="106">
        <f t="shared" si="34"/>
        <v>639.28554298918004</v>
      </c>
      <c r="G322" s="84">
        <f t="shared" si="36"/>
        <v>55</v>
      </c>
      <c r="H322" s="84"/>
      <c r="I322" s="84">
        <v>29</v>
      </c>
      <c r="J322" s="84"/>
      <c r="K322" s="84"/>
      <c r="L322" s="84">
        <v>4</v>
      </c>
      <c r="M322" s="84">
        <v>1</v>
      </c>
      <c r="N322" s="84"/>
      <c r="O322" s="84"/>
      <c r="P322" s="84"/>
      <c r="Q322" s="84"/>
    </row>
    <row r="323" spans="1:17">
      <c r="A323" s="129"/>
      <c r="B323" s="84" t="str">
        <f t="shared" si="37"/>
        <v>C29Cl6</v>
      </c>
      <c r="C323" s="84" t="str">
        <f t="shared" si="38"/>
        <v>C29H54Cl6</v>
      </c>
      <c r="D323" s="105">
        <f t="shared" si="35"/>
        <v>614.23271772178009</v>
      </c>
      <c r="E323" s="105">
        <f t="shared" si="33"/>
        <v>613.22544126971013</v>
      </c>
      <c r="F323" s="106">
        <f t="shared" si="34"/>
        <v>673.24657063711004</v>
      </c>
      <c r="G323" s="84">
        <f t="shared" si="36"/>
        <v>54</v>
      </c>
      <c r="H323" s="84"/>
      <c r="I323" s="84">
        <v>29</v>
      </c>
      <c r="J323" s="84"/>
      <c r="K323" s="84"/>
      <c r="L323" s="84">
        <v>5</v>
      </c>
      <c r="M323" s="84">
        <v>1</v>
      </c>
      <c r="N323" s="84"/>
      <c r="O323" s="84"/>
      <c r="P323" s="84"/>
      <c r="Q323" s="84"/>
    </row>
    <row r="324" spans="1:17">
      <c r="A324" s="129"/>
      <c r="B324" s="84" t="str">
        <f t="shared" si="37"/>
        <v>C29Cl7</v>
      </c>
      <c r="C324" s="84" t="str">
        <f t="shared" si="38"/>
        <v>C29H53Cl7</v>
      </c>
      <c r="D324" s="105">
        <f t="shared" si="35"/>
        <v>648.19374536971009</v>
      </c>
      <c r="E324" s="105">
        <f t="shared" si="33"/>
        <v>647.18646891764013</v>
      </c>
      <c r="F324" s="106">
        <f t="shared" si="34"/>
        <v>707.20759828504004</v>
      </c>
      <c r="G324" s="84">
        <f t="shared" si="36"/>
        <v>53</v>
      </c>
      <c r="H324" s="84"/>
      <c r="I324" s="84">
        <v>29</v>
      </c>
      <c r="J324" s="84"/>
      <c r="K324" s="84"/>
      <c r="L324" s="84">
        <v>6</v>
      </c>
      <c r="M324" s="84">
        <v>1</v>
      </c>
      <c r="N324" s="84"/>
      <c r="O324" s="84"/>
      <c r="P324" s="84"/>
      <c r="Q324" s="84"/>
    </row>
    <row r="325" spans="1:17">
      <c r="A325" s="129"/>
      <c r="B325" s="84" t="str">
        <f t="shared" si="37"/>
        <v>C29Cl8</v>
      </c>
      <c r="C325" s="84" t="str">
        <f t="shared" si="38"/>
        <v>C29H52Cl8</v>
      </c>
      <c r="D325" s="105">
        <f t="shared" si="35"/>
        <v>682.15477301764008</v>
      </c>
      <c r="E325" s="105">
        <f t="shared" si="33"/>
        <v>681.14749656557012</v>
      </c>
      <c r="F325" s="106">
        <f t="shared" si="34"/>
        <v>741.16862593297003</v>
      </c>
      <c r="G325" s="84">
        <f t="shared" si="36"/>
        <v>52</v>
      </c>
      <c r="H325" s="84"/>
      <c r="I325" s="84">
        <v>29</v>
      </c>
      <c r="J325" s="84"/>
      <c r="K325" s="84"/>
      <c r="L325" s="84">
        <v>7</v>
      </c>
      <c r="M325" s="84">
        <v>1</v>
      </c>
      <c r="N325" s="84"/>
      <c r="O325" s="84"/>
      <c r="P325" s="84"/>
      <c r="Q325" s="84"/>
    </row>
    <row r="326" spans="1:17">
      <c r="A326" s="129"/>
      <c r="B326" s="84" t="str">
        <f t="shared" si="37"/>
        <v>C29Cl9</v>
      </c>
      <c r="C326" s="84" t="str">
        <f t="shared" si="38"/>
        <v>C29H51Cl9</v>
      </c>
      <c r="D326" s="105">
        <f t="shared" si="35"/>
        <v>716.11580066557008</v>
      </c>
      <c r="E326" s="105">
        <f t="shared" si="33"/>
        <v>715.10852421350012</v>
      </c>
      <c r="F326" s="106">
        <f t="shared" si="34"/>
        <v>775.12965358090003</v>
      </c>
      <c r="G326" s="84">
        <f t="shared" si="36"/>
        <v>51</v>
      </c>
      <c r="H326" s="84"/>
      <c r="I326" s="84">
        <v>29</v>
      </c>
      <c r="J326" s="84"/>
      <c r="K326" s="84"/>
      <c r="L326" s="84">
        <v>8</v>
      </c>
      <c r="M326" s="84">
        <v>1</v>
      </c>
      <c r="N326" s="84"/>
      <c r="O326" s="84"/>
      <c r="P326" s="84"/>
      <c r="Q326" s="84"/>
    </row>
    <row r="327" spans="1:17">
      <c r="A327" s="129"/>
      <c r="B327" s="84" t="str">
        <f t="shared" si="37"/>
        <v>C29Cl10</v>
      </c>
      <c r="C327" s="84" t="str">
        <f t="shared" si="38"/>
        <v>C29H50Cl10</v>
      </c>
      <c r="D327" s="105">
        <f t="shared" si="35"/>
        <v>750.07682831350007</v>
      </c>
      <c r="E327" s="105">
        <f t="shared" ref="E327:E373" si="39">D327-$G$4+$Q$4</f>
        <v>749.06955186143011</v>
      </c>
      <c r="F327" s="106">
        <f t="shared" ref="F327:F373" si="40">D327+$P$4+$Q$4</f>
        <v>809.09068122883002</v>
      </c>
      <c r="G327" s="84">
        <f t="shared" si="36"/>
        <v>50</v>
      </c>
      <c r="H327" s="84"/>
      <c r="I327" s="84">
        <v>29</v>
      </c>
      <c r="J327" s="84"/>
      <c r="K327" s="84"/>
      <c r="L327" s="84">
        <v>9</v>
      </c>
      <c r="M327" s="84">
        <v>1</v>
      </c>
      <c r="N327" s="84"/>
      <c r="O327" s="84"/>
      <c r="P327" s="84"/>
      <c r="Q327" s="84"/>
    </row>
    <row r="328" spans="1:17">
      <c r="A328" s="129"/>
      <c r="B328" s="84" t="str">
        <f t="shared" si="37"/>
        <v>C29Cl11</v>
      </c>
      <c r="C328" s="84" t="str">
        <f t="shared" si="38"/>
        <v>C29H49Cl11</v>
      </c>
      <c r="D328" s="105">
        <f t="shared" si="35"/>
        <v>784.03785596143007</v>
      </c>
      <c r="E328" s="105">
        <f t="shared" si="39"/>
        <v>783.03057950936011</v>
      </c>
      <c r="F328" s="106">
        <f t="shared" si="40"/>
        <v>843.05170887676002</v>
      </c>
      <c r="G328" s="84">
        <f t="shared" si="36"/>
        <v>49</v>
      </c>
      <c r="H328" s="84"/>
      <c r="I328" s="84">
        <v>29</v>
      </c>
      <c r="J328" s="84"/>
      <c r="K328" s="84"/>
      <c r="L328" s="84">
        <v>10</v>
      </c>
      <c r="M328" s="84">
        <v>1</v>
      </c>
      <c r="N328" s="84"/>
      <c r="O328" s="84"/>
      <c r="P328" s="84"/>
      <c r="Q328" s="84"/>
    </row>
    <row r="329" spans="1:17">
      <c r="A329" s="129"/>
      <c r="B329" s="84" t="str">
        <f t="shared" si="37"/>
        <v>C29Cl12</v>
      </c>
      <c r="C329" s="84" t="str">
        <f t="shared" si="38"/>
        <v>C29H48Cl12</v>
      </c>
      <c r="D329" s="105">
        <f t="shared" si="35"/>
        <v>817.99888360936006</v>
      </c>
      <c r="E329" s="105">
        <f t="shared" si="39"/>
        <v>816.9916071572901</v>
      </c>
      <c r="F329" s="106">
        <f t="shared" si="40"/>
        <v>877.01273652469001</v>
      </c>
      <c r="G329" s="84">
        <f t="shared" si="36"/>
        <v>48</v>
      </c>
      <c r="H329" s="84"/>
      <c r="I329" s="84">
        <v>29</v>
      </c>
      <c r="J329" s="84"/>
      <c r="K329" s="84"/>
      <c r="L329" s="84">
        <v>11</v>
      </c>
      <c r="M329" s="84">
        <v>1</v>
      </c>
      <c r="N329" s="84"/>
      <c r="O329" s="84"/>
      <c r="P329" s="84"/>
      <c r="Q329" s="84"/>
    </row>
    <row r="330" spans="1:17">
      <c r="A330" s="129"/>
      <c r="B330" s="84" t="str">
        <f t="shared" si="37"/>
        <v>C29Cl13</v>
      </c>
      <c r="C330" s="84" t="str">
        <f t="shared" si="38"/>
        <v>C29H47Cl13</v>
      </c>
      <c r="D330" s="105">
        <f t="shared" si="35"/>
        <v>851.95991125729006</v>
      </c>
      <c r="E330" s="105">
        <f t="shared" si="39"/>
        <v>850.9526348052201</v>
      </c>
      <c r="F330" s="106">
        <f t="shared" si="40"/>
        <v>910.97376417262001</v>
      </c>
      <c r="G330" s="84">
        <f t="shared" si="36"/>
        <v>47</v>
      </c>
      <c r="H330" s="84"/>
      <c r="I330" s="84">
        <v>29</v>
      </c>
      <c r="J330" s="84"/>
      <c r="K330" s="84"/>
      <c r="L330" s="84">
        <v>12</v>
      </c>
      <c r="M330" s="84">
        <v>1</v>
      </c>
      <c r="N330" s="84"/>
      <c r="O330" s="84"/>
      <c r="P330" s="84"/>
      <c r="Q330" s="84"/>
    </row>
    <row r="331" spans="1:17">
      <c r="A331" s="129"/>
      <c r="B331" s="84" t="str">
        <f t="shared" si="37"/>
        <v>C29Cl14</v>
      </c>
      <c r="C331" s="84" t="str">
        <f t="shared" si="38"/>
        <v>C29H46Cl14</v>
      </c>
      <c r="D331" s="105">
        <f t="shared" si="35"/>
        <v>885.92093890522005</v>
      </c>
      <c r="E331" s="105">
        <f t="shared" si="39"/>
        <v>884.9136624531501</v>
      </c>
      <c r="F331" s="106">
        <f t="shared" si="40"/>
        <v>944.93479182055</v>
      </c>
      <c r="G331" s="84">
        <f t="shared" si="36"/>
        <v>46</v>
      </c>
      <c r="H331" s="84"/>
      <c r="I331" s="84">
        <v>29</v>
      </c>
      <c r="J331" s="84"/>
      <c r="K331" s="84"/>
      <c r="L331" s="84">
        <v>13</v>
      </c>
      <c r="M331" s="84">
        <v>1</v>
      </c>
      <c r="N331" s="84"/>
      <c r="O331" s="84"/>
      <c r="P331" s="84"/>
      <c r="Q331" s="84"/>
    </row>
    <row r="332" spans="1:17">
      <c r="A332" s="129"/>
      <c r="B332" s="84" t="str">
        <f t="shared" si="37"/>
        <v>C29Cl15</v>
      </c>
      <c r="C332" s="84" t="str">
        <f t="shared" si="38"/>
        <v>C29H45Cl15</v>
      </c>
      <c r="D332" s="105">
        <f t="shared" si="35"/>
        <v>919.88196655315005</v>
      </c>
      <c r="E332" s="105">
        <f t="shared" si="39"/>
        <v>918.87469010108009</v>
      </c>
      <c r="F332" s="106">
        <f t="shared" si="40"/>
        <v>978.89581946848</v>
      </c>
      <c r="G332" s="84">
        <f t="shared" si="36"/>
        <v>45</v>
      </c>
      <c r="H332" s="84"/>
      <c r="I332" s="84">
        <v>29</v>
      </c>
      <c r="J332" s="84"/>
      <c r="K332" s="84"/>
      <c r="L332" s="84">
        <v>14</v>
      </c>
      <c r="M332" s="84">
        <v>1</v>
      </c>
      <c r="N332" s="84"/>
      <c r="O332" s="84"/>
      <c r="P332" s="84"/>
      <c r="Q332" s="84"/>
    </row>
    <row r="333" spans="1:17">
      <c r="A333" s="129"/>
      <c r="B333" s="84" t="str">
        <f t="shared" si="37"/>
        <v>C29Cl16</v>
      </c>
      <c r="C333" s="84" t="str">
        <f t="shared" si="38"/>
        <v>C29H44Cl16</v>
      </c>
      <c r="D333" s="105">
        <f t="shared" ref="D333:D373" si="41">I333*$I$4+J333*$J$4+G333*$G$4+H333*$H$4+K333*$K$4+L333*$L$4+M333*$M$4</f>
        <v>953.84299420107993</v>
      </c>
      <c r="E333" s="105">
        <f t="shared" si="39"/>
        <v>952.83571774900997</v>
      </c>
      <c r="F333" s="106">
        <f t="shared" si="40"/>
        <v>1012.8568471164099</v>
      </c>
      <c r="G333" s="84">
        <f t="shared" ref="G333:G373" si="42">I333*2+2-L333-M333</f>
        <v>44</v>
      </c>
      <c r="H333" s="84"/>
      <c r="I333" s="84">
        <v>29</v>
      </c>
      <c r="J333" s="84"/>
      <c r="K333" s="84"/>
      <c r="L333" s="84">
        <v>15</v>
      </c>
      <c r="M333" s="84">
        <v>1</v>
      </c>
      <c r="N333" s="84"/>
      <c r="O333" s="84"/>
      <c r="P333" s="84"/>
      <c r="Q333" s="84"/>
    </row>
    <row r="334" spans="1:17">
      <c r="A334" s="129"/>
      <c r="B334" s="84" t="str">
        <f t="shared" si="37"/>
        <v>C29Cl17</v>
      </c>
      <c r="C334" s="84" t="str">
        <f t="shared" si="38"/>
        <v>C29H43Cl17</v>
      </c>
      <c r="D334" s="105">
        <f t="shared" si="41"/>
        <v>987.80402184901004</v>
      </c>
      <c r="E334" s="105">
        <f t="shared" si="39"/>
        <v>986.79674539694008</v>
      </c>
      <c r="F334" s="106">
        <f t="shared" si="40"/>
        <v>1046.8178747643401</v>
      </c>
      <c r="G334" s="84">
        <f t="shared" si="42"/>
        <v>43</v>
      </c>
      <c r="H334" s="84"/>
      <c r="I334" s="84">
        <v>29</v>
      </c>
      <c r="J334" s="84"/>
      <c r="K334" s="84"/>
      <c r="L334" s="84">
        <v>16</v>
      </c>
      <c r="M334" s="84">
        <v>1</v>
      </c>
      <c r="N334" s="84"/>
      <c r="O334" s="84"/>
      <c r="P334" s="84"/>
      <c r="Q334" s="84"/>
    </row>
    <row r="335" spans="1:17">
      <c r="A335" s="129"/>
      <c r="B335" s="84" t="str">
        <f t="shared" si="37"/>
        <v>C29Cl18</v>
      </c>
      <c r="C335" s="84" t="str">
        <f t="shared" si="38"/>
        <v>C29H42Cl18</v>
      </c>
      <c r="D335" s="105">
        <f t="shared" si="41"/>
        <v>1021.76504949694</v>
      </c>
      <c r="E335" s="105">
        <f t="shared" si="39"/>
        <v>1020.7577730448701</v>
      </c>
      <c r="F335" s="106">
        <f t="shared" si="40"/>
        <v>1080.7789024122701</v>
      </c>
      <c r="G335" s="84">
        <f t="shared" si="42"/>
        <v>42</v>
      </c>
      <c r="H335" s="84"/>
      <c r="I335" s="84">
        <v>29</v>
      </c>
      <c r="J335" s="84"/>
      <c r="K335" s="84"/>
      <c r="L335" s="84">
        <v>17</v>
      </c>
      <c r="M335" s="84">
        <v>1</v>
      </c>
      <c r="N335" s="84"/>
      <c r="O335" s="84"/>
      <c r="P335" s="84"/>
      <c r="Q335" s="84"/>
    </row>
    <row r="336" spans="1:17">
      <c r="A336" s="129"/>
      <c r="B336" s="84" t="str">
        <f t="shared" si="37"/>
        <v>C29Cl19</v>
      </c>
      <c r="C336" s="84" t="str">
        <f t="shared" si="38"/>
        <v>C29H41Cl19</v>
      </c>
      <c r="D336" s="105">
        <f t="shared" si="41"/>
        <v>1055.72607714487</v>
      </c>
      <c r="E336" s="105">
        <f t="shared" si="39"/>
        <v>1054.7188006928</v>
      </c>
      <c r="F336" s="106">
        <f t="shared" si="40"/>
        <v>1114.7399300602001</v>
      </c>
      <c r="G336" s="84">
        <f t="shared" si="42"/>
        <v>41</v>
      </c>
      <c r="H336" s="84"/>
      <c r="I336" s="84">
        <v>29</v>
      </c>
      <c r="J336" s="84"/>
      <c r="K336" s="84"/>
      <c r="L336" s="84">
        <v>18</v>
      </c>
      <c r="M336" s="84">
        <v>1</v>
      </c>
      <c r="N336" s="84"/>
      <c r="O336" s="84"/>
      <c r="P336" s="84"/>
      <c r="Q336" s="84"/>
    </row>
    <row r="337" spans="1:27">
      <c r="A337" s="129"/>
      <c r="B337" s="84" t="str">
        <f t="shared" si="37"/>
        <v>C29Cl20</v>
      </c>
      <c r="C337" s="84" t="str">
        <f t="shared" si="38"/>
        <v>C29H40Cl20</v>
      </c>
      <c r="D337" s="105">
        <f t="shared" si="41"/>
        <v>1089.6871047927998</v>
      </c>
      <c r="E337" s="105">
        <f t="shared" si="39"/>
        <v>1088.6798283407297</v>
      </c>
      <c r="F337" s="106">
        <f t="shared" si="40"/>
        <v>1148.7009577081299</v>
      </c>
      <c r="G337" s="84">
        <f t="shared" si="42"/>
        <v>40</v>
      </c>
      <c r="H337" s="84"/>
      <c r="I337" s="84">
        <v>29</v>
      </c>
      <c r="J337" s="84"/>
      <c r="K337" s="84"/>
      <c r="L337" s="84">
        <v>19</v>
      </c>
      <c r="M337" s="84">
        <v>1</v>
      </c>
      <c r="N337" s="84"/>
      <c r="O337" s="84"/>
      <c r="P337" s="84"/>
      <c r="Q337" s="84"/>
    </row>
    <row r="338" spans="1:27">
      <c r="A338" s="129"/>
      <c r="B338" s="84" t="str">
        <f t="shared" si="37"/>
        <v>C29Cl21</v>
      </c>
      <c r="C338" s="84" t="str">
        <f t="shared" si="38"/>
        <v>C29H39Cl21</v>
      </c>
      <c r="D338" s="105">
        <f t="shared" si="41"/>
        <v>1123.64813244073</v>
      </c>
      <c r="E338" s="105">
        <f t="shared" si="39"/>
        <v>1122.64085598866</v>
      </c>
      <c r="F338" s="106">
        <f t="shared" si="40"/>
        <v>1182.6619853560601</v>
      </c>
      <c r="G338" s="84">
        <f t="shared" si="42"/>
        <v>39</v>
      </c>
      <c r="H338" s="84"/>
      <c r="I338" s="84">
        <v>29</v>
      </c>
      <c r="J338" s="84"/>
      <c r="K338" s="84"/>
      <c r="L338" s="84">
        <v>20</v>
      </c>
      <c r="M338" s="84">
        <v>1</v>
      </c>
      <c r="N338" s="84"/>
      <c r="O338" s="84"/>
      <c r="P338" s="84"/>
      <c r="Q338" s="84"/>
    </row>
    <row r="339" spans="1:27">
      <c r="A339" s="129"/>
      <c r="B339" s="84" t="str">
        <f t="shared" si="37"/>
        <v>C29Cl22</v>
      </c>
      <c r="C339" s="84" t="str">
        <f t="shared" si="38"/>
        <v>C29H38Cl22</v>
      </c>
      <c r="D339" s="105">
        <f t="shared" si="41"/>
        <v>1157.60916008866</v>
      </c>
      <c r="E339" s="105">
        <f t="shared" si="39"/>
        <v>1156.6018836365899</v>
      </c>
      <c r="F339" s="106">
        <f t="shared" si="40"/>
        <v>1216.6230130039901</v>
      </c>
      <c r="G339" s="84">
        <f t="shared" si="42"/>
        <v>38</v>
      </c>
      <c r="H339" s="84"/>
      <c r="I339" s="84">
        <v>29</v>
      </c>
      <c r="J339" s="84"/>
      <c r="K339" s="84"/>
      <c r="L339" s="84">
        <v>21</v>
      </c>
      <c r="M339" s="84">
        <v>1</v>
      </c>
      <c r="N339" s="84"/>
      <c r="O339" s="84"/>
      <c r="P339" s="84"/>
      <c r="Q339" s="84"/>
    </row>
    <row r="340" spans="1:27">
      <c r="A340" s="129"/>
      <c r="B340" s="84" t="str">
        <f t="shared" si="37"/>
        <v>C29Cl23</v>
      </c>
      <c r="C340" s="84" t="str">
        <f t="shared" si="38"/>
        <v>C29H37Cl23</v>
      </c>
      <c r="D340" s="105">
        <f t="shared" si="41"/>
        <v>1191.57018773659</v>
      </c>
      <c r="E340" s="105">
        <f t="shared" si="39"/>
        <v>1190.5629112845199</v>
      </c>
      <c r="F340" s="106">
        <f t="shared" si="40"/>
        <v>1250.5840406519201</v>
      </c>
      <c r="G340" s="84">
        <f t="shared" si="42"/>
        <v>37</v>
      </c>
      <c r="H340" s="84"/>
      <c r="I340" s="84">
        <v>29</v>
      </c>
      <c r="J340" s="84"/>
      <c r="K340" s="84"/>
      <c r="L340" s="84">
        <v>22</v>
      </c>
      <c r="M340" s="84">
        <v>1</v>
      </c>
      <c r="N340" s="84"/>
      <c r="O340" s="84"/>
      <c r="P340" s="84"/>
      <c r="Q340" s="84"/>
    </row>
    <row r="341" spans="1:27">
      <c r="A341" s="129"/>
      <c r="B341" s="84" t="str">
        <f t="shared" si="37"/>
        <v>C29Cl24</v>
      </c>
      <c r="C341" s="84" t="str">
        <f t="shared" si="38"/>
        <v>C29H36Cl24</v>
      </c>
      <c r="D341" s="105">
        <f t="shared" si="41"/>
        <v>1225.53121538452</v>
      </c>
      <c r="E341" s="105">
        <f t="shared" si="39"/>
        <v>1224.5239389324499</v>
      </c>
      <c r="F341" s="106">
        <f t="shared" si="40"/>
        <v>1284.5450682998501</v>
      </c>
      <c r="G341" s="84">
        <f t="shared" si="42"/>
        <v>36</v>
      </c>
      <c r="H341" s="84"/>
      <c r="I341" s="84">
        <v>29</v>
      </c>
      <c r="J341" s="84"/>
      <c r="K341" s="84"/>
      <c r="L341" s="84">
        <v>23</v>
      </c>
      <c r="M341" s="84">
        <v>1</v>
      </c>
      <c r="N341" s="84"/>
      <c r="O341" s="84"/>
      <c r="P341" s="84"/>
      <c r="Q341" s="84"/>
    </row>
    <row r="342" spans="1:27">
      <c r="A342" s="129"/>
      <c r="B342" s="84" t="str">
        <f t="shared" si="37"/>
        <v>C29Cl25</v>
      </c>
      <c r="C342" s="84" t="str">
        <f t="shared" si="38"/>
        <v>C29H35Cl25</v>
      </c>
      <c r="D342" s="105">
        <f t="shared" si="41"/>
        <v>1259.49224303245</v>
      </c>
      <c r="E342" s="105">
        <f t="shared" si="39"/>
        <v>1258.4849665803799</v>
      </c>
      <c r="F342" s="106">
        <f t="shared" si="40"/>
        <v>1318.5060959477801</v>
      </c>
      <c r="G342" s="84">
        <f t="shared" si="42"/>
        <v>35</v>
      </c>
      <c r="H342" s="84"/>
      <c r="I342" s="84">
        <v>29</v>
      </c>
      <c r="J342" s="84"/>
      <c r="K342" s="84"/>
      <c r="L342" s="84">
        <v>24</v>
      </c>
      <c r="M342" s="84">
        <v>1</v>
      </c>
      <c r="N342" s="84"/>
      <c r="O342" s="84"/>
      <c r="P342" s="84"/>
      <c r="Q342" s="84"/>
    </row>
    <row r="343" spans="1:27">
      <c r="A343" s="129"/>
      <c r="B343" s="84" t="str">
        <f t="shared" si="37"/>
        <v>C29Cl26</v>
      </c>
      <c r="C343" s="84" t="str">
        <f t="shared" si="38"/>
        <v>C29H34Cl26</v>
      </c>
      <c r="D343" s="105">
        <f t="shared" si="41"/>
        <v>1293.45327068038</v>
      </c>
      <c r="E343" s="105">
        <f t="shared" si="39"/>
        <v>1292.4459942283099</v>
      </c>
      <c r="F343" s="106">
        <f t="shared" si="40"/>
        <v>1352.4671235957101</v>
      </c>
      <c r="G343" s="84">
        <f t="shared" si="42"/>
        <v>34</v>
      </c>
      <c r="H343" s="84"/>
      <c r="I343" s="84">
        <v>29</v>
      </c>
      <c r="J343" s="84"/>
      <c r="K343" s="84"/>
      <c r="L343" s="84">
        <v>25</v>
      </c>
      <c r="M343" s="84">
        <v>1</v>
      </c>
      <c r="N343" s="84"/>
      <c r="O343" s="84"/>
      <c r="P343" s="84"/>
      <c r="Q343" s="84"/>
    </row>
    <row r="344" spans="1:27">
      <c r="A344" s="129"/>
      <c r="B344" s="84" t="str">
        <f t="shared" si="37"/>
        <v>C29Cl27</v>
      </c>
      <c r="C344" s="84" t="str">
        <f t="shared" si="38"/>
        <v>C29H33Cl27</v>
      </c>
      <c r="D344" s="105">
        <f t="shared" si="41"/>
        <v>1327.41429832831</v>
      </c>
      <c r="E344" s="105">
        <f t="shared" si="39"/>
        <v>1326.4070218762399</v>
      </c>
      <c r="F344" s="106">
        <f t="shared" si="40"/>
        <v>1386.4281512436401</v>
      </c>
      <c r="G344" s="84">
        <f t="shared" si="42"/>
        <v>33</v>
      </c>
      <c r="H344" s="84"/>
      <c r="I344" s="84">
        <v>29</v>
      </c>
      <c r="J344" s="84"/>
      <c r="K344" s="84"/>
      <c r="L344" s="84">
        <v>26</v>
      </c>
      <c r="M344" s="84">
        <v>1</v>
      </c>
      <c r="N344" s="84"/>
      <c r="O344" s="84"/>
      <c r="P344" s="84"/>
      <c r="Q344" s="84"/>
    </row>
    <row r="345" spans="1:27">
      <c r="A345" s="129"/>
      <c r="B345" s="84" t="str">
        <f t="shared" si="37"/>
        <v>C29Cl28</v>
      </c>
      <c r="C345" s="84" t="str">
        <f t="shared" si="38"/>
        <v>C29H32Cl28</v>
      </c>
      <c r="D345" s="105">
        <f t="shared" si="41"/>
        <v>1361.37532597624</v>
      </c>
      <c r="E345" s="105">
        <f t="shared" si="39"/>
        <v>1360.3680495241699</v>
      </c>
      <c r="F345" s="106">
        <f t="shared" si="40"/>
        <v>1420.3891788915701</v>
      </c>
      <c r="G345" s="84">
        <f t="shared" si="42"/>
        <v>32</v>
      </c>
      <c r="H345" s="84"/>
      <c r="I345" s="84">
        <v>29</v>
      </c>
      <c r="J345" s="84"/>
      <c r="K345" s="84"/>
      <c r="L345" s="84">
        <v>27</v>
      </c>
      <c r="M345" s="84">
        <v>1</v>
      </c>
      <c r="N345" s="84"/>
      <c r="O345" s="84"/>
      <c r="P345" s="84"/>
      <c r="Q345" s="84"/>
    </row>
    <row r="346" spans="1:27">
      <c r="A346" s="129"/>
      <c r="B346" s="89" t="str">
        <f t="shared" si="37"/>
        <v>C29Cl29</v>
      </c>
      <c r="C346" s="89" t="str">
        <f t="shared" si="38"/>
        <v>C29H31Cl29</v>
      </c>
      <c r="D346" s="107">
        <f t="shared" si="41"/>
        <v>1395.33635362417</v>
      </c>
      <c r="E346" s="107">
        <f t="shared" si="39"/>
        <v>1394.3290771720999</v>
      </c>
      <c r="F346" s="108">
        <f t="shared" si="40"/>
        <v>1454.3502065395</v>
      </c>
      <c r="G346" s="89">
        <f t="shared" si="42"/>
        <v>31</v>
      </c>
      <c r="H346" s="89"/>
      <c r="I346" s="89">
        <v>29</v>
      </c>
      <c r="J346" s="89"/>
      <c r="K346" s="89"/>
      <c r="L346" s="89">
        <v>28</v>
      </c>
      <c r="M346" s="89">
        <v>1</v>
      </c>
      <c r="N346" s="89"/>
      <c r="O346" s="89"/>
      <c r="P346" s="89"/>
      <c r="Q346" s="89"/>
      <c r="R346" s="79"/>
      <c r="S346" s="80"/>
      <c r="T346" s="79"/>
      <c r="U346" s="79"/>
      <c r="V346" s="79"/>
      <c r="W346" s="79"/>
      <c r="X346" s="79"/>
      <c r="Y346" s="79"/>
      <c r="Z346" s="79"/>
      <c r="AA346" s="79"/>
    </row>
    <row r="347" spans="1:27">
      <c r="A347" s="129"/>
      <c r="B347" s="84" t="str">
        <f t="shared" si="37"/>
        <v>C30Cl4</v>
      </c>
      <c r="C347" s="84" t="str">
        <f t="shared" si="38"/>
        <v>C30H58Cl4</v>
      </c>
      <c r="D347" s="105">
        <f t="shared" si="41"/>
        <v>560.32631249005999</v>
      </c>
      <c r="E347" s="105">
        <f t="shared" si="39"/>
        <v>559.31903603799003</v>
      </c>
      <c r="F347" s="106">
        <f t="shared" si="40"/>
        <v>619.34016540538994</v>
      </c>
      <c r="G347" s="84">
        <f t="shared" si="42"/>
        <v>58</v>
      </c>
      <c r="H347" s="84"/>
      <c r="I347" s="84">
        <v>30</v>
      </c>
      <c r="J347" s="84"/>
      <c r="K347" s="84"/>
      <c r="L347" s="84">
        <v>3</v>
      </c>
      <c r="M347" s="84">
        <v>1</v>
      </c>
      <c r="N347" s="84"/>
      <c r="O347" s="84"/>
      <c r="P347" s="84"/>
      <c r="Q347" s="84"/>
    </row>
    <row r="348" spans="1:27">
      <c r="A348" s="129"/>
      <c r="B348" s="84" t="str">
        <f t="shared" si="37"/>
        <v>C30Cl5</v>
      </c>
      <c r="C348" s="84" t="str">
        <f t="shared" si="38"/>
        <v>C30H57Cl5</v>
      </c>
      <c r="D348" s="105">
        <f t="shared" si="41"/>
        <v>594.28734013798999</v>
      </c>
      <c r="E348" s="105">
        <f t="shared" si="39"/>
        <v>593.28006368592003</v>
      </c>
      <c r="F348" s="106">
        <f t="shared" si="40"/>
        <v>653.30119305331993</v>
      </c>
      <c r="G348" s="84">
        <f t="shared" si="42"/>
        <v>57</v>
      </c>
      <c r="H348" s="84"/>
      <c r="I348" s="84">
        <v>30</v>
      </c>
      <c r="J348" s="84"/>
      <c r="K348" s="84"/>
      <c r="L348" s="84">
        <v>4</v>
      </c>
      <c r="M348" s="84">
        <v>1</v>
      </c>
      <c r="N348" s="84"/>
      <c r="O348" s="84"/>
      <c r="P348" s="84"/>
      <c r="Q348" s="84"/>
    </row>
    <row r="349" spans="1:27">
      <c r="A349" s="129"/>
      <c r="B349" s="84" t="str">
        <f t="shared" si="37"/>
        <v>C30Cl6</v>
      </c>
      <c r="C349" s="84" t="str">
        <f t="shared" si="38"/>
        <v>C30H56Cl6</v>
      </c>
      <c r="D349" s="105">
        <f t="shared" si="41"/>
        <v>628.24836778591998</v>
      </c>
      <c r="E349" s="105">
        <f t="shared" si="39"/>
        <v>627.24109133385002</v>
      </c>
      <c r="F349" s="106">
        <f t="shared" si="40"/>
        <v>687.26222070124993</v>
      </c>
      <c r="G349" s="84">
        <f t="shared" si="42"/>
        <v>56</v>
      </c>
      <c r="H349" s="84"/>
      <c r="I349" s="84">
        <v>30</v>
      </c>
      <c r="J349" s="84"/>
      <c r="K349" s="84"/>
      <c r="L349" s="84">
        <v>5</v>
      </c>
      <c r="M349" s="84">
        <v>1</v>
      </c>
      <c r="N349" s="84"/>
      <c r="O349" s="84"/>
      <c r="P349" s="84"/>
      <c r="Q349" s="84"/>
    </row>
    <row r="350" spans="1:27">
      <c r="A350" s="129"/>
      <c r="B350" s="84" t="str">
        <f t="shared" si="37"/>
        <v>C30Cl7</v>
      </c>
      <c r="C350" s="84" t="str">
        <f t="shared" si="38"/>
        <v>C30H55Cl7</v>
      </c>
      <c r="D350" s="105">
        <f t="shared" si="41"/>
        <v>662.20939543384998</v>
      </c>
      <c r="E350" s="105">
        <f t="shared" si="39"/>
        <v>661.20211898178002</v>
      </c>
      <c r="F350" s="106">
        <f t="shared" si="40"/>
        <v>721.22324834917993</v>
      </c>
      <c r="G350" s="84">
        <f t="shared" si="42"/>
        <v>55</v>
      </c>
      <c r="H350" s="84"/>
      <c r="I350" s="84">
        <v>30</v>
      </c>
      <c r="J350" s="84"/>
      <c r="K350" s="84"/>
      <c r="L350" s="84">
        <v>6</v>
      </c>
      <c r="M350" s="84">
        <v>1</v>
      </c>
      <c r="N350" s="84"/>
      <c r="O350" s="84"/>
      <c r="P350" s="84"/>
      <c r="Q350" s="84"/>
    </row>
    <row r="351" spans="1:27">
      <c r="A351" s="129"/>
      <c r="B351" s="84" t="str">
        <f t="shared" si="37"/>
        <v>C30Cl8</v>
      </c>
      <c r="C351" s="84" t="str">
        <f t="shared" si="38"/>
        <v>C30H54Cl8</v>
      </c>
      <c r="D351" s="105">
        <f t="shared" si="41"/>
        <v>696.17042308177997</v>
      </c>
      <c r="E351" s="105">
        <f t="shared" si="39"/>
        <v>695.16314662971001</v>
      </c>
      <c r="F351" s="106">
        <f t="shared" si="40"/>
        <v>755.18427599710992</v>
      </c>
      <c r="G351" s="84">
        <f t="shared" si="42"/>
        <v>54</v>
      </c>
      <c r="H351" s="84"/>
      <c r="I351" s="84">
        <v>30</v>
      </c>
      <c r="J351" s="84"/>
      <c r="K351" s="84"/>
      <c r="L351" s="84">
        <v>7</v>
      </c>
      <c r="M351" s="84">
        <v>1</v>
      </c>
      <c r="N351" s="84"/>
      <c r="O351" s="84"/>
      <c r="P351" s="84"/>
      <c r="Q351" s="84"/>
    </row>
    <row r="352" spans="1:27">
      <c r="A352" s="129"/>
      <c r="B352" s="84" t="str">
        <f t="shared" si="37"/>
        <v>C30Cl9</v>
      </c>
      <c r="C352" s="84" t="str">
        <f t="shared" si="38"/>
        <v>C30H53Cl9</v>
      </c>
      <c r="D352" s="105">
        <f t="shared" si="41"/>
        <v>730.13145072970997</v>
      </c>
      <c r="E352" s="105">
        <f t="shared" si="39"/>
        <v>729.12417427764001</v>
      </c>
      <c r="F352" s="106">
        <f t="shared" si="40"/>
        <v>789.14530364503992</v>
      </c>
      <c r="G352" s="84">
        <f t="shared" si="42"/>
        <v>53</v>
      </c>
      <c r="H352" s="84"/>
      <c r="I352" s="84">
        <v>30</v>
      </c>
      <c r="J352" s="84"/>
      <c r="K352" s="84"/>
      <c r="L352" s="84">
        <v>8</v>
      </c>
      <c r="M352" s="84">
        <v>1</v>
      </c>
      <c r="N352" s="84"/>
      <c r="O352" s="84"/>
      <c r="P352" s="84"/>
      <c r="Q352" s="84"/>
    </row>
    <row r="353" spans="1:17">
      <c r="A353" s="129"/>
      <c r="B353" s="84" t="str">
        <f t="shared" si="37"/>
        <v>C30Cl10</v>
      </c>
      <c r="C353" s="84" t="str">
        <f t="shared" si="38"/>
        <v>C30H52Cl10</v>
      </c>
      <c r="D353" s="105">
        <f t="shared" si="41"/>
        <v>764.09247837763996</v>
      </c>
      <c r="E353" s="105">
        <f t="shared" si="39"/>
        <v>763.08520192557</v>
      </c>
      <c r="F353" s="106">
        <f t="shared" si="40"/>
        <v>823.10633129296991</v>
      </c>
      <c r="G353" s="84">
        <f t="shared" si="42"/>
        <v>52</v>
      </c>
      <c r="H353" s="84"/>
      <c r="I353" s="84">
        <v>30</v>
      </c>
      <c r="J353" s="84"/>
      <c r="K353" s="84"/>
      <c r="L353" s="84">
        <v>9</v>
      </c>
      <c r="M353" s="84">
        <v>1</v>
      </c>
      <c r="N353" s="84"/>
      <c r="O353" s="84"/>
      <c r="P353" s="84"/>
      <c r="Q353" s="84"/>
    </row>
    <row r="354" spans="1:17">
      <c r="A354" s="129"/>
      <c r="B354" s="84" t="str">
        <f t="shared" si="37"/>
        <v>C30Cl11</v>
      </c>
      <c r="C354" s="84" t="str">
        <f t="shared" si="38"/>
        <v>C30H51Cl11</v>
      </c>
      <c r="D354" s="105">
        <f t="shared" si="41"/>
        <v>798.05350602556996</v>
      </c>
      <c r="E354" s="105">
        <f t="shared" si="39"/>
        <v>797.0462295735</v>
      </c>
      <c r="F354" s="106">
        <f t="shared" si="40"/>
        <v>857.06735894089991</v>
      </c>
      <c r="G354" s="84">
        <f t="shared" si="42"/>
        <v>51</v>
      </c>
      <c r="H354" s="84"/>
      <c r="I354" s="84">
        <v>30</v>
      </c>
      <c r="J354" s="84"/>
      <c r="K354" s="84"/>
      <c r="L354" s="84">
        <v>10</v>
      </c>
      <c r="M354" s="84">
        <v>1</v>
      </c>
      <c r="N354" s="84"/>
      <c r="O354" s="84"/>
      <c r="P354" s="84"/>
      <c r="Q354" s="84"/>
    </row>
    <row r="355" spans="1:17">
      <c r="A355" s="129"/>
      <c r="B355" s="84" t="str">
        <f t="shared" si="37"/>
        <v>C30Cl12</v>
      </c>
      <c r="C355" s="84" t="str">
        <f t="shared" si="38"/>
        <v>C30H50Cl12</v>
      </c>
      <c r="D355" s="105">
        <f t="shared" si="41"/>
        <v>832.01453367349995</v>
      </c>
      <c r="E355" s="105">
        <f t="shared" si="39"/>
        <v>831.00725722143</v>
      </c>
      <c r="F355" s="106">
        <f t="shared" si="40"/>
        <v>891.0283865888299</v>
      </c>
      <c r="G355" s="84">
        <f t="shared" si="42"/>
        <v>50</v>
      </c>
      <c r="H355" s="84"/>
      <c r="I355" s="84">
        <v>30</v>
      </c>
      <c r="J355" s="84"/>
      <c r="K355" s="84"/>
      <c r="L355" s="84">
        <v>11</v>
      </c>
      <c r="M355" s="84">
        <v>1</v>
      </c>
      <c r="N355" s="84"/>
      <c r="O355" s="84"/>
      <c r="P355" s="84"/>
      <c r="Q355" s="84"/>
    </row>
    <row r="356" spans="1:17">
      <c r="A356" s="129"/>
      <c r="B356" s="84" t="str">
        <f t="shared" si="37"/>
        <v>C30Cl13</v>
      </c>
      <c r="C356" s="84" t="str">
        <f t="shared" si="38"/>
        <v>C30H49Cl13</v>
      </c>
      <c r="D356" s="105">
        <f t="shared" si="41"/>
        <v>865.97556132142995</v>
      </c>
      <c r="E356" s="105">
        <f t="shared" si="39"/>
        <v>864.96828486935999</v>
      </c>
      <c r="F356" s="106">
        <f t="shared" si="40"/>
        <v>924.9894142367599</v>
      </c>
      <c r="G356" s="84">
        <f t="shared" si="42"/>
        <v>49</v>
      </c>
      <c r="H356" s="84"/>
      <c r="I356" s="84">
        <v>30</v>
      </c>
      <c r="J356" s="84"/>
      <c r="K356" s="84"/>
      <c r="L356" s="84">
        <v>12</v>
      </c>
      <c r="M356" s="84">
        <v>1</v>
      </c>
      <c r="N356" s="84"/>
      <c r="O356" s="84"/>
      <c r="P356" s="84"/>
      <c r="Q356" s="84"/>
    </row>
    <row r="357" spans="1:17">
      <c r="A357" s="129"/>
      <c r="B357" s="84" t="str">
        <f t="shared" ref="B357:B373" si="43">"C"&amp;I357&amp;"Cl"&amp;SUM(L357:M357)</f>
        <v>C30Cl14</v>
      </c>
      <c r="C357" s="84" t="str">
        <f t="shared" ref="C357:C373" si="44">"C"&amp;I357&amp;"H"&amp;G357&amp;"Cl"&amp;SUM(L357:M357)</f>
        <v>C30H48Cl14</v>
      </c>
      <c r="D357" s="105">
        <f t="shared" si="41"/>
        <v>899.93658896935995</v>
      </c>
      <c r="E357" s="105">
        <f t="shared" si="39"/>
        <v>898.92931251728999</v>
      </c>
      <c r="F357" s="106">
        <f t="shared" si="40"/>
        <v>958.95044188468989</v>
      </c>
      <c r="G357" s="84">
        <f t="shared" si="42"/>
        <v>48</v>
      </c>
      <c r="H357" s="84"/>
      <c r="I357" s="84">
        <v>30</v>
      </c>
      <c r="J357" s="84"/>
      <c r="K357" s="84"/>
      <c r="L357" s="84">
        <v>13</v>
      </c>
      <c r="M357" s="84">
        <v>1</v>
      </c>
      <c r="N357" s="84"/>
      <c r="O357" s="84"/>
      <c r="P357" s="84"/>
      <c r="Q357" s="84"/>
    </row>
    <row r="358" spans="1:17">
      <c r="A358" s="129"/>
      <c r="B358" s="84" t="str">
        <f t="shared" si="43"/>
        <v>C30Cl15</v>
      </c>
      <c r="C358" s="84" t="str">
        <f t="shared" si="44"/>
        <v>C30H47Cl15</v>
      </c>
      <c r="D358" s="105">
        <f t="shared" si="41"/>
        <v>933.89761661728994</v>
      </c>
      <c r="E358" s="105">
        <f t="shared" si="39"/>
        <v>932.89034016521998</v>
      </c>
      <c r="F358" s="106">
        <f t="shared" si="40"/>
        <v>992.91146953261989</v>
      </c>
      <c r="G358" s="84">
        <f t="shared" si="42"/>
        <v>47</v>
      </c>
      <c r="H358" s="84"/>
      <c r="I358" s="84">
        <v>30</v>
      </c>
      <c r="J358" s="84"/>
      <c r="K358" s="84"/>
      <c r="L358" s="84">
        <v>14</v>
      </c>
      <c r="M358" s="84">
        <v>1</v>
      </c>
      <c r="N358" s="84"/>
      <c r="O358" s="84"/>
      <c r="P358" s="84"/>
      <c r="Q358" s="84"/>
    </row>
    <row r="359" spans="1:17">
      <c r="A359" s="129"/>
      <c r="B359" s="84" t="str">
        <f t="shared" si="43"/>
        <v>C30Cl16</v>
      </c>
      <c r="C359" s="84" t="str">
        <f t="shared" si="44"/>
        <v>C30H46Cl16</v>
      </c>
      <c r="D359" s="105">
        <f t="shared" si="41"/>
        <v>967.85864426521994</v>
      </c>
      <c r="E359" s="105">
        <f t="shared" si="39"/>
        <v>966.85136781314998</v>
      </c>
      <c r="F359" s="106">
        <f t="shared" si="40"/>
        <v>1026.87249718055</v>
      </c>
      <c r="G359" s="84">
        <f t="shared" si="42"/>
        <v>46</v>
      </c>
      <c r="H359" s="84"/>
      <c r="I359" s="84">
        <v>30</v>
      </c>
      <c r="J359" s="84"/>
      <c r="K359" s="84"/>
      <c r="L359" s="84">
        <v>15</v>
      </c>
      <c r="M359" s="84">
        <v>1</v>
      </c>
      <c r="N359" s="84"/>
      <c r="O359" s="84"/>
      <c r="P359" s="84"/>
      <c r="Q359" s="84"/>
    </row>
    <row r="360" spans="1:17">
      <c r="A360" s="129"/>
      <c r="B360" s="84" t="str">
        <f t="shared" si="43"/>
        <v>C30Cl17</v>
      </c>
      <c r="C360" s="84" t="str">
        <f t="shared" si="44"/>
        <v>C30H45Cl17</v>
      </c>
      <c r="D360" s="105">
        <f t="shared" si="41"/>
        <v>1001.8196719131499</v>
      </c>
      <c r="E360" s="105">
        <f t="shared" si="39"/>
        <v>1000.81239546108</v>
      </c>
      <c r="F360" s="106">
        <f t="shared" si="40"/>
        <v>1060.83352482848</v>
      </c>
      <c r="G360" s="84">
        <f t="shared" si="42"/>
        <v>45</v>
      </c>
      <c r="H360" s="84"/>
      <c r="I360" s="84">
        <v>30</v>
      </c>
      <c r="J360" s="84"/>
      <c r="K360" s="84"/>
      <c r="L360" s="84">
        <v>16</v>
      </c>
      <c r="M360" s="84">
        <v>1</v>
      </c>
      <c r="N360" s="84"/>
      <c r="O360" s="84"/>
      <c r="P360" s="84"/>
      <c r="Q360" s="84"/>
    </row>
    <row r="361" spans="1:17">
      <c r="A361" s="129"/>
      <c r="B361" s="84" t="str">
        <f t="shared" si="43"/>
        <v>C30Cl18</v>
      </c>
      <c r="C361" s="84" t="str">
        <f t="shared" si="44"/>
        <v>C30H44Cl18</v>
      </c>
      <c r="D361" s="105">
        <f t="shared" si="41"/>
        <v>1035.7806995610799</v>
      </c>
      <c r="E361" s="105">
        <f t="shared" si="39"/>
        <v>1034.7734231090099</v>
      </c>
      <c r="F361" s="106">
        <f t="shared" si="40"/>
        <v>1094.79455247641</v>
      </c>
      <c r="G361" s="84">
        <f t="shared" si="42"/>
        <v>44</v>
      </c>
      <c r="H361" s="84"/>
      <c r="I361" s="84">
        <v>30</v>
      </c>
      <c r="J361" s="84"/>
      <c r="K361" s="84"/>
      <c r="L361" s="84">
        <v>17</v>
      </c>
      <c r="M361" s="84">
        <v>1</v>
      </c>
      <c r="N361" s="84"/>
      <c r="O361" s="84"/>
      <c r="P361" s="84"/>
      <c r="Q361" s="84"/>
    </row>
    <row r="362" spans="1:17">
      <c r="A362" s="129"/>
      <c r="B362" s="84" t="str">
        <f t="shared" si="43"/>
        <v>C30Cl19</v>
      </c>
      <c r="C362" s="84" t="str">
        <f t="shared" si="44"/>
        <v>C30H43Cl19</v>
      </c>
      <c r="D362" s="105">
        <f t="shared" si="41"/>
        <v>1069.7417272090099</v>
      </c>
      <c r="E362" s="105">
        <f t="shared" si="39"/>
        <v>1068.7344507569399</v>
      </c>
      <c r="F362" s="106">
        <f t="shared" si="40"/>
        <v>1128.75558012434</v>
      </c>
      <c r="G362" s="84">
        <f t="shared" si="42"/>
        <v>43</v>
      </c>
      <c r="H362" s="84"/>
      <c r="I362" s="84">
        <v>30</v>
      </c>
      <c r="J362" s="84"/>
      <c r="K362" s="84"/>
      <c r="L362" s="84">
        <v>18</v>
      </c>
      <c r="M362" s="84">
        <v>1</v>
      </c>
      <c r="N362" s="84"/>
      <c r="O362" s="84"/>
      <c r="P362" s="84"/>
      <c r="Q362" s="84"/>
    </row>
    <row r="363" spans="1:17">
      <c r="A363" s="129"/>
      <c r="B363" s="84" t="str">
        <f t="shared" si="43"/>
        <v>C30Cl20</v>
      </c>
      <c r="C363" s="84" t="str">
        <f t="shared" si="44"/>
        <v>C30H42Cl20</v>
      </c>
      <c r="D363" s="105">
        <f t="shared" si="41"/>
        <v>1103.7027548569399</v>
      </c>
      <c r="E363" s="105">
        <f t="shared" si="39"/>
        <v>1102.6954784048698</v>
      </c>
      <c r="F363" s="106">
        <f t="shared" si="40"/>
        <v>1162.71660777227</v>
      </c>
      <c r="G363" s="84">
        <f t="shared" si="42"/>
        <v>42</v>
      </c>
      <c r="H363" s="84"/>
      <c r="I363" s="84">
        <v>30</v>
      </c>
      <c r="J363" s="84"/>
      <c r="K363" s="84"/>
      <c r="L363" s="84">
        <v>19</v>
      </c>
      <c r="M363" s="84">
        <v>1</v>
      </c>
      <c r="N363" s="84"/>
      <c r="O363" s="84"/>
      <c r="P363" s="84"/>
      <c r="Q363" s="84"/>
    </row>
    <row r="364" spans="1:17">
      <c r="A364" s="129"/>
      <c r="B364" s="84" t="str">
        <f t="shared" si="43"/>
        <v>C30Cl21</v>
      </c>
      <c r="C364" s="84" t="str">
        <f t="shared" si="44"/>
        <v>C30H41Cl21</v>
      </c>
      <c r="D364" s="105">
        <f t="shared" si="41"/>
        <v>1137.6637825048699</v>
      </c>
      <c r="E364" s="105">
        <f t="shared" si="39"/>
        <v>1136.6565060527998</v>
      </c>
      <c r="F364" s="106">
        <f t="shared" si="40"/>
        <v>1196.6776354202</v>
      </c>
      <c r="G364" s="84">
        <f t="shared" si="42"/>
        <v>41</v>
      </c>
      <c r="H364" s="84"/>
      <c r="I364" s="84">
        <v>30</v>
      </c>
      <c r="J364" s="84"/>
      <c r="K364" s="84"/>
      <c r="L364" s="84">
        <v>20</v>
      </c>
      <c r="M364" s="84">
        <v>1</v>
      </c>
      <c r="N364" s="84"/>
      <c r="O364" s="84"/>
      <c r="P364" s="84"/>
      <c r="Q364" s="84"/>
    </row>
    <row r="365" spans="1:17">
      <c r="A365" s="129"/>
      <c r="B365" s="84" t="str">
        <f t="shared" si="43"/>
        <v>C30Cl22</v>
      </c>
      <c r="C365" s="84" t="str">
        <f t="shared" si="44"/>
        <v>C30H40Cl22</v>
      </c>
      <c r="D365" s="105">
        <f t="shared" si="41"/>
        <v>1171.6248101527999</v>
      </c>
      <c r="E365" s="105">
        <f t="shared" si="39"/>
        <v>1170.6175337007298</v>
      </c>
      <c r="F365" s="106">
        <f t="shared" si="40"/>
        <v>1230.63866306813</v>
      </c>
      <c r="G365" s="84">
        <f t="shared" si="42"/>
        <v>40</v>
      </c>
      <c r="H365" s="84"/>
      <c r="I365" s="84">
        <v>30</v>
      </c>
      <c r="J365" s="84"/>
      <c r="K365" s="84"/>
      <c r="L365" s="84">
        <v>21</v>
      </c>
      <c r="M365" s="84">
        <v>1</v>
      </c>
      <c r="N365" s="84"/>
      <c r="O365" s="84"/>
      <c r="P365" s="84"/>
      <c r="Q365" s="84"/>
    </row>
    <row r="366" spans="1:17">
      <c r="A366" s="129"/>
      <c r="B366" s="84" t="str">
        <f t="shared" si="43"/>
        <v>C30Cl23</v>
      </c>
      <c r="C366" s="84" t="str">
        <f t="shared" si="44"/>
        <v>C30H39Cl23</v>
      </c>
      <c r="D366" s="105">
        <f t="shared" si="41"/>
        <v>1205.5858378007301</v>
      </c>
      <c r="E366" s="105">
        <f t="shared" si="39"/>
        <v>1204.5785613486601</v>
      </c>
      <c r="F366" s="106">
        <f t="shared" si="40"/>
        <v>1264.5996907160602</v>
      </c>
      <c r="G366" s="84">
        <f t="shared" si="42"/>
        <v>39</v>
      </c>
      <c r="H366" s="84"/>
      <c r="I366" s="84">
        <v>30</v>
      </c>
      <c r="J366" s="84"/>
      <c r="K366" s="84"/>
      <c r="L366" s="84">
        <v>22</v>
      </c>
      <c r="M366" s="84">
        <v>1</v>
      </c>
      <c r="N366" s="84"/>
      <c r="O366" s="84"/>
      <c r="P366" s="84"/>
      <c r="Q366" s="84"/>
    </row>
    <row r="367" spans="1:17">
      <c r="A367" s="129"/>
      <c r="B367" s="84" t="str">
        <f t="shared" si="43"/>
        <v>C30Cl24</v>
      </c>
      <c r="C367" s="84" t="str">
        <f t="shared" si="44"/>
        <v>C30H38Cl24</v>
      </c>
      <c r="D367" s="105">
        <f t="shared" si="41"/>
        <v>1239.5468654486599</v>
      </c>
      <c r="E367" s="105">
        <f t="shared" si="39"/>
        <v>1238.5395889965898</v>
      </c>
      <c r="F367" s="106">
        <f t="shared" si="40"/>
        <v>1298.56071836399</v>
      </c>
      <c r="G367" s="84">
        <f t="shared" si="42"/>
        <v>38</v>
      </c>
      <c r="H367" s="84"/>
      <c r="I367" s="84">
        <v>30</v>
      </c>
      <c r="J367" s="84"/>
      <c r="K367" s="84"/>
      <c r="L367" s="84">
        <v>23</v>
      </c>
      <c r="M367" s="84">
        <v>1</v>
      </c>
      <c r="N367" s="84"/>
      <c r="O367" s="84"/>
      <c r="P367" s="84"/>
      <c r="Q367" s="84"/>
    </row>
    <row r="368" spans="1:17">
      <c r="A368" s="129"/>
      <c r="B368" s="84" t="str">
        <f t="shared" si="43"/>
        <v>C30Cl25</v>
      </c>
      <c r="C368" s="84" t="str">
        <f t="shared" si="44"/>
        <v>C30H37Cl25</v>
      </c>
      <c r="D368" s="105">
        <f t="shared" si="41"/>
        <v>1273.5078930965901</v>
      </c>
      <c r="E368" s="105">
        <f t="shared" si="39"/>
        <v>1272.5006166445201</v>
      </c>
      <c r="F368" s="106">
        <f t="shared" si="40"/>
        <v>1332.5217460119202</v>
      </c>
      <c r="G368" s="84">
        <f t="shared" si="42"/>
        <v>37</v>
      </c>
      <c r="H368" s="84"/>
      <c r="I368" s="84">
        <v>30</v>
      </c>
      <c r="J368" s="84"/>
      <c r="K368" s="84"/>
      <c r="L368" s="84">
        <v>24</v>
      </c>
      <c r="M368" s="84">
        <v>1</v>
      </c>
      <c r="N368" s="84"/>
      <c r="O368" s="84"/>
      <c r="P368" s="84"/>
      <c r="Q368" s="84"/>
    </row>
    <row r="369" spans="1:27">
      <c r="A369" s="129"/>
      <c r="B369" s="84" t="str">
        <f t="shared" si="43"/>
        <v>C30Cl26</v>
      </c>
      <c r="C369" s="84" t="str">
        <f t="shared" si="44"/>
        <v>C30H36Cl26</v>
      </c>
      <c r="D369" s="105">
        <f t="shared" si="41"/>
        <v>1307.4689207445201</v>
      </c>
      <c r="E369" s="105">
        <f t="shared" si="39"/>
        <v>1306.46164429245</v>
      </c>
      <c r="F369" s="106">
        <f t="shared" si="40"/>
        <v>1366.4827736598502</v>
      </c>
      <c r="G369" s="84">
        <f t="shared" si="42"/>
        <v>36</v>
      </c>
      <c r="H369" s="84"/>
      <c r="I369" s="84">
        <v>30</v>
      </c>
      <c r="J369" s="84"/>
      <c r="K369" s="84"/>
      <c r="L369" s="84">
        <v>25</v>
      </c>
      <c r="M369" s="84">
        <v>1</v>
      </c>
      <c r="N369" s="84"/>
      <c r="O369" s="84"/>
      <c r="P369" s="84"/>
      <c r="Q369" s="84"/>
    </row>
    <row r="370" spans="1:27">
      <c r="A370" s="129"/>
      <c r="B370" s="84" t="str">
        <f t="shared" si="43"/>
        <v>C30Cl27</v>
      </c>
      <c r="C370" s="84" t="str">
        <f t="shared" si="44"/>
        <v>C30H35Cl27</v>
      </c>
      <c r="D370" s="105">
        <f t="shared" si="41"/>
        <v>1341.4299483924501</v>
      </c>
      <c r="E370" s="105">
        <f t="shared" si="39"/>
        <v>1340.42267194038</v>
      </c>
      <c r="F370" s="106">
        <f t="shared" si="40"/>
        <v>1400.4438013077802</v>
      </c>
      <c r="G370" s="84">
        <f t="shared" si="42"/>
        <v>35</v>
      </c>
      <c r="H370" s="84"/>
      <c r="I370" s="84">
        <v>30</v>
      </c>
      <c r="J370" s="84"/>
      <c r="K370" s="84"/>
      <c r="L370" s="84">
        <v>26</v>
      </c>
      <c r="M370" s="84">
        <v>1</v>
      </c>
      <c r="N370" s="84"/>
      <c r="O370" s="84"/>
      <c r="P370" s="84"/>
      <c r="Q370" s="84"/>
    </row>
    <row r="371" spans="1:27">
      <c r="A371" s="129"/>
      <c r="B371" s="84" t="str">
        <f t="shared" si="43"/>
        <v>C30Cl28</v>
      </c>
      <c r="C371" s="84" t="str">
        <f t="shared" si="44"/>
        <v>C30H34Cl28</v>
      </c>
      <c r="D371" s="105">
        <f t="shared" si="41"/>
        <v>1375.3909760403799</v>
      </c>
      <c r="E371" s="105">
        <f t="shared" si="39"/>
        <v>1374.3836995883098</v>
      </c>
      <c r="F371" s="106">
        <f t="shared" si="40"/>
        <v>1434.4048289557099</v>
      </c>
      <c r="G371" s="84">
        <f t="shared" si="42"/>
        <v>34</v>
      </c>
      <c r="H371" s="84"/>
      <c r="I371" s="84">
        <v>30</v>
      </c>
      <c r="J371" s="84"/>
      <c r="K371" s="84"/>
      <c r="L371" s="84">
        <v>27</v>
      </c>
      <c r="M371" s="84">
        <v>1</v>
      </c>
      <c r="N371" s="84"/>
      <c r="O371" s="84"/>
      <c r="P371" s="84"/>
      <c r="Q371" s="84"/>
    </row>
    <row r="372" spans="1:27">
      <c r="A372" s="129"/>
      <c r="B372" s="84" t="str">
        <f t="shared" si="43"/>
        <v>C30Cl29</v>
      </c>
      <c r="C372" s="84" t="str">
        <f t="shared" si="44"/>
        <v>C30H33Cl29</v>
      </c>
      <c r="D372" s="105">
        <f t="shared" si="41"/>
        <v>1409.3520036883101</v>
      </c>
      <c r="E372" s="105">
        <f t="shared" si="39"/>
        <v>1408.34472723624</v>
      </c>
      <c r="F372" s="106">
        <f t="shared" si="40"/>
        <v>1468.3658566036402</v>
      </c>
      <c r="G372" s="84">
        <f t="shared" si="42"/>
        <v>33</v>
      </c>
      <c r="H372" s="84"/>
      <c r="I372" s="84">
        <v>30</v>
      </c>
      <c r="J372" s="84"/>
      <c r="K372" s="84"/>
      <c r="L372" s="84">
        <v>28</v>
      </c>
      <c r="M372" s="84">
        <v>1</v>
      </c>
      <c r="N372" s="84"/>
      <c r="O372" s="84"/>
      <c r="P372" s="84"/>
      <c r="Q372" s="84"/>
    </row>
    <row r="373" spans="1:27">
      <c r="A373" s="130"/>
      <c r="B373" s="89" t="str">
        <f t="shared" si="43"/>
        <v>C30Cl30</v>
      </c>
      <c r="C373" s="89" t="str">
        <f t="shared" si="44"/>
        <v>C30H32Cl30</v>
      </c>
      <c r="D373" s="107">
        <f t="shared" si="41"/>
        <v>1443.3130313362401</v>
      </c>
      <c r="E373" s="107">
        <f t="shared" si="39"/>
        <v>1442.30575488417</v>
      </c>
      <c r="F373" s="108">
        <f t="shared" si="40"/>
        <v>1502.3268842515702</v>
      </c>
      <c r="G373" s="89">
        <f t="shared" si="42"/>
        <v>32</v>
      </c>
      <c r="H373" s="89"/>
      <c r="I373" s="89">
        <v>30</v>
      </c>
      <c r="J373" s="89"/>
      <c r="K373" s="89"/>
      <c r="L373" s="89">
        <v>29</v>
      </c>
      <c r="M373" s="89">
        <v>1</v>
      </c>
      <c r="N373" s="89"/>
      <c r="O373" s="89"/>
      <c r="P373" s="89"/>
      <c r="Q373" s="89"/>
      <c r="R373" s="79"/>
      <c r="S373" s="80"/>
      <c r="T373" s="79"/>
      <c r="U373" s="79"/>
      <c r="V373" s="79"/>
      <c r="W373" s="79"/>
      <c r="X373" s="79"/>
      <c r="Y373" s="79"/>
      <c r="Z373" s="79"/>
      <c r="AA373" s="79"/>
    </row>
  </sheetData>
  <mergeCells count="9">
    <mergeCell ref="X3:Y3"/>
    <mergeCell ref="Z3:AA3"/>
    <mergeCell ref="A6:A16"/>
    <mergeCell ref="A17:A50"/>
    <mergeCell ref="A51:A100"/>
    <mergeCell ref="A101:A373"/>
    <mergeCell ref="A1:B1"/>
    <mergeCell ref="T3:U3"/>
    <mergeCell ref="V3:W3"/>
  </mergeCells>
  <phoneticPr fontId="4"/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06D9-CC18-4151-87D1-6C44FF73A6AA}">
  <sheetPr>
    <pageSetUpPr fitToPage="1"/>
  </sheetPr>
  <dimension ref="A1:M34"/>
  <sheetViews>
    <sheetView zoomScaleNormal="100" workbookViewId="0"/>
  </sheetViews>
  <sheetFormatPr defaultRowHeight="12"/>
  <cols>
    <col min="1" max="4" width="22.83203125" style="112" customWidth="1"/>
    <col min="5" max="5" width="9.33203125" style="112"/>
    <col min="6" max="6" width="15.33203125" style="111" bestFit="1" customWidth="1"/>
    <col min="7" max="7" width="9.33203125" style="111"/>
    <col min="8" max="9" width="9.33203125" style="112"/>
    <col min="10" max="10" width="9.33203125" style="113"/>
    <col min="11" max="16384" width="9.33203125" style="112"/>
  </cols>
  <sheetData>
    <row r="1" spans="1:13">
      <c r="A1" s="111" t="s">
        <v>511</v>
      </c>
      <c r="B1" s="111"/>
      <c r="C1" s="111"/>
    </row>
    <row r="2" spans="1:13">
      <c r="A2" s="111"/>
      <c r="B2" s="111"/>
      <c r="C2" s="111"/>
    </row>
    <row r="3" spans="1:13">
      <c r="A3" s="111" t="s">
        <v>470</v>
      </c>
      <c r="B3" s="111" t="s">
        <v>471</v>
      </c>
      <c r="C3" s="111"/>
      <c r="E3" s="39"/>
      <c r="F3" s="39"/>
      <c r="G3" s="39"/>
      <c r="H3" s="39"/>
      <c r="I3" s="39"/>
      <c r="J3" s="114"/>
      <c r="K3" s="39"/>
      <c r="L3" s="39"/>
      <c r="M3" s="39"/>
    </row>
    <row r="4" spans="1:13">
      <c r="A4" s="111" t="s">
        <v>472</v>
      </c>
      <c r="B4" s="111" t="s">
        <v>473</v>
      </c>
      <c r="C4" s="111"/>
      <c r="E4" s="39"/>
      <c r="F4" s="39"/>
      <c r="G4" s="39"/>
      <c r="H4" s="39"/>
      <c r="I4" s="39"/>
      <c r="J4" s="114"/>
      <c r="K4" s="39"/>
      <c r="L4" s="39"/>
      <c r="M4" s="39"/>
    </row>
    <row r="5" spans="1:13">
      <c r="A5" s="111" t="s">
        <v>474</v>
      </c>
      <c r="B5" s="111" t="s">
        <v>475</v>
      </c>
      <c r="C5" s="111"/>
      <c r="E5" s="39"/>
      <c r="F5" s="39"/>
      <c r="G5" s="40"/>
      <c r="H5" s="39"/>
      <c r="I5" s="45"/>
      <c r="J5" s="114"/>
      <c r="K5" s="39"/>
      <c r="L5" s="39"/>
      <c r="M5" s="39"/>
    </row>
    <row r="6" spans="1:13">
      <c r="A6" s="111" t="s">
        <v>476</v>
      </c>
      <c r="B6" s="111" t="s">
        <v>477</v>
      </c>
      <c r="C6" s="111"/>
      <c r="E6" s="39"/>
      <c r="F6" s="39"/>
      <c r="G6" s="39"/>
      <c r="H6" s="39"/>
      <c r="I6" s="39"/>
      <c r="J6" s="114"/>
      <c r="K6" s="39"/>
      <c r="L6" s="39"/>
      <c r="M6" s="39"/>
    </row>
    <row r="7" spans="1:13">
      <c r="A7" s="111" t="s">
        <v>478</v>
      </c>
      <c r="B7" s="111" t="s">
        <v>479</v>
      </c>
      <c r="C7" s="111"/>
      <c r="E7" s="39"/>
      <c r="F7" s="39"/>
      <c r="G7" s="39"/>
      <c r="H7" s="39"/>
      <c r="I7" s="39"/>
      <c r="J7" s="114"/>
      <c r="K7" s="39"/>
      <c r="L7" s="39"/>
      <c r="M7" s="39"/>
    </row>
    <row r="8" spans="1:13">
      <c r="A8" s="111" t="s">
        <v>480</v>
      </c>
      <c r="B8" s="111" t="s">
        <v>481</v>
      </c>
      <c r="C8" s="111"/>
      <c r="E8" s="39"/>
      <c r="F8" s="39"/>
      <c r="G8" s="39"/>
      <c r="H8" s="39"/>
      <c r="I8" s="39"/>
      <c r="J8" s="114"/>
      <c r="K8" s="39"/>
      <c r="M8" s="39"/>
    </row>
    <row r="9" spans="1:13">
      <c r="A9" s="111" t="s">
        <v>482</v>
      </c>
      <c r="B9" s="111" t="s">
        <v>483</v>
      </c>
      <c r="C9" s="111"/>
      <c r="E9" s="39"/>
      <c r="F9" s="39"/>
      <c r="G9" s="39"/>
      <c r="H9" s="39"/>
      <c r="I9" s="114"/>
      <c r="J9" s="114"/>
      <c r="K9" s="39"/>
    </row>
    <row r="10" spans="1:13">
      <c r="A10" s="111"/>
      <c r="B10" s="111"/>
      <c r="C10" s="111"/>
    </row>
    <row r="11" spans="1:13">
      <c r="A11" s="115" t="s">
        <v>484</v>
      </c>
      <c r="B11" s="115"/>
      <c r="C11" s="115"/>
    </row>
    <row r="12" spans="1:13">
      <c r="A12" s="115" t="s">
        <v>485</v>
      </c>
      <c r="B12" s="115" t="s">
        <v>486</v>
      </c>
      <c r="C12" s="115" t="s">
        <v>487</v>
      </c>
      <c r="E12" s="39"/>
      <c r="G12" s="39"/>
    </row>
    <row r="13" spans="1:13">
      <c r="A13" s="111">
        <v>0</v>
      </c>
      <c r="B13" s="111">
        <v>45</v>
      </c>
      <c r="C13" s="111">
        <v>0.4</v>
      </c>
      <c r="E13" s="39"/>
      <c r="F13" s="39"/>
      <c r="G13" s="39"/>
      <c r="H13" s="39"/>
    </row>
    <row r="14" spans="1:13">
      <c r="A14" s="111">
        <v>12</v>
      </c>
      <c r="B14" s="111">
        <v>75</v>
      </c>
      <c r="C14" s="111">
        <v>0.4</v>
      </c>
      <c r="D14" s="116">
        <f>(B14-B13)/(A14-A13)</f>
        <v>2.5</v>
      </c>
    </row>
    <row r="15" spans="1:13">
      <c r="A15" s="111">
        <v>22</v>
      </c>
      <c r="B15" s="111">
        <v>90</v>
      </c>
      <c r="C15" s="111">
        <v>0.4</v>
      </c>
      <c r="D15" s="116">
        <f>(B15-B14)/(A15-A14)</f>
        <v>1.5</v>
      </c>
    </row>
    <row r="16" spans="1:13">
      <c r="A16" s="111">
        <v>32</v>
      </c>
      <c r="B16" s="111">
        <v>99</v>
      </c>
      <c r="C16" s="111">
        <v>0.4</v>
      </c>
      <c r="D16" s="116">
        <f>(B16-B15)/(A16-A15)</f>
        <v>0.9</v>
      </c>
    </row>
    <row r="17" spans="1:3">
      <c r="A17" s="111">
        <v>35</v>
      </c>
      <c r="B17" s="111">
        <v>99</v>
      </c>
      <c r="C17" s="111">
        <v>0.4</v>
      </c>
    </row>
    <row r="18" spans="1:3">
      <c r="A18" s="111">
        <v>35.1</v>
      </c>
      <c r="B18" s="111">
        <v>45</v>
      </c>
      <c r="C18" s="111">
        <v>0.4</v>
      </c>
    </row>
    <row r="19" spans="1:3">
      <c r="A19" s="115">
        <v>40</v>
      </c>
      <c r="B19" s="115">
        <v>45</v>
      </c>
      <c r="C19" s="115">
        <v>0.4</v>
      </c>
    </row>
    <row r="20" spans="1:3">
      <c r="A20" s="111"/>
      <c r="B20" s="111"/>
      <c r="C20" s="111"/>
    </row>
    <row r="21" spans="1:3">
      <c r="A21" s="112" t="s">
        <v>488</v>
      </c>
      <c r="B21" s="112" t="s">
        <v>489</v>
      </c>
    </row>
    <row r="22" spans="1:3">
      <c r="A22" s="112" t="s">
        <v>490</v>
      </c>
      <c r="B22" s="112" t="s">
        <v>491</v>
      </c>
    </row>
    <row r="23" spans="1:3">
      <c r="A23" s="112" t="s">
        <v>492</v>
      </c>
      <c r="B23" s="54" t="s">
        <v>493</v>
      </c>
    </row>
    <row r="24" spans="1:3">
      <c r="A24" s="112" t="s">
        <v>494</v>
      </c>
      <c r="B24" s="54" t="s">
        <v>325</v>
      </c>
    </row>
    <row r="25" spans="1:3">
      <c r="A25" s="112" t="s">
        <v>495</v>
      </c>
      <c r="B25" s="54" t="s">
        <v>327</v>
      </c>
    </row>
    <row r="26" spans="1:3">
      <c r="A26" s="112" t="s">
        <v>496</v>
      </c>
      <c r="B26" s="54" t="s">
        <v>493</v>
      </c>
    </row>
    <row r="27" spans="1:3">
      <c r="A27" s="112" t="s">
        <v>497</v>
      </c>
      <c r="B27" s="54" t="s">
        <v>330</v>
      </c>
    </row>
    <row r="28" spans="1:3">
      <c r="A28" s="112" t="s">
        <v>498</v>
      </c>
      <c r="B28" s="54" t="s">
        <v>332</v>
      </c>
    </row>
    <row r="29" spans="1:3">
      <c r="A29" s="112" t="s">
        <v>499</v>
      </c>
      <c r="B29" s="54" t="s">
        <v>500</v>
      </c>
    </row>
    <row r="30" spans="1:3">
      <c r="A30" s="112" t="s">
        <v>501</v>
      </c>
      <c r="B30" s="54" t="s">
        <v>335</v>
      </c>
    </row>
    <row r="31" spans="1:3">
      <c r="A31" s="112" t="s">
        <v>502</v>
      </c>
      <c r="B31" s="112" t="s">
        <v>503</v>
      </c>
    </row>
    <row r="32" spans="1:3">
      <c r="A32" s="117" t="s">
        <v>504</v>
      </c>
      <c r="B32" s="112" t="s">
        <v>505</v>
      </c>
    </row>
    <row r="33" spans="1:2">
      <c r="A33" s="112" t="s">
        <v>506</v>
      </c>
      <c r="B33" s="112" t="s">
        <v>507</v>
      </c>
    </row>
    <row r="34" spans="1:2">
      <c r="A34" s="112" t="s">
        <v>508</v>
      </c>
      <c r="B34" s="112" t="s">
        <v>509</v>
      </c>
    </row>
  </sheetData>
  <phoneticPr fontId="4"/>
  <pageMargins left="0.7" right="0.7" top="0.75" bottom="0.75" header="0.3" footer="0.3"/>
  <pageSetup paperSize="9" scale="9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2F54-5224-4DB0-B51D-75275A0575DE}">
  <sheetPr>
    <pageSetUpPr fitToPage="1"/>
  </sheetPr>
  <dimension ref="B1:J44"/>
  <sheetViews>
    <sheetView zoomScaleNormal="100" workbookViewId="0">
      <selection activeCell="B1" sqref="B1"/>
    </sheetView>
  </sheetViews>
  <sheetFormatPr defaultRowHeight="12"/>
  <cols>
    <col min="1" max="1" width="14.83203125" style="3" bestFit="1" customWidth="1"/>
    <col min="2" max="2" width="13.5" style="3" bestFit="1" customWidth="1"/>
    <col min="3" max="3" width="13.6640625" style="3" bestFit="1" customWidth="1"/>
    <col min="4" max="4" width="13.5" style="3" bestFit="1" customWidth="1"/>
    <col min="5" max="5" width="14" style="3" bestFit="1" customWidth="1"/>
    <col min="6" max="6" width="13.5" style="3" bestFit="1" customWidth="1"/>
    <col min="7" max="7" width="13.6640625" style="3" bestFit="1" customWidth="1"/>
    <col min="8" max="8" width="13.5" style="3" bestFit="1" customWidth="1"/>
    <col min="9" max="9" width="14" style="3" bestFit="1" customWidth="1"/>
    <col min="10" max="10" width="13.5" style="3" bestFit="1" customWidth="1"/>
    <col min="11" max="11" width="14" style="3" bestFit="1" customWidth="1"/>
    <col min="12" max="12" width="13.5" style="3" bestFit="1" customWidth="1"/>
    <col min="13" max="13" width="14" style="3" bestFit="1" customWidth="1"/>
    <col min="14" max="14" width="13.5" style="3" bestFit="1" customWidth="1"/>
    <col min="15" max="16" width="14" style="3" bestFit="1" customWidth="1"/>
    <col min="17" max="16384" width="9.33203125" style="3"/>
  </cols>
  <sheetData>
    <row r="1" spans="2:5">
      <c r="B1" s="3" t="s">
        <v>251</v>
      </c>
    </row>
    <row r="3" spans="2:5">
      <c r="B3" s="136" t="s">
        <v>200</v>
      </c>
      <c r="C3" s="137"/>
    </row>
    <row r="4" spans="2:5">
      <c r="C4" s="16"/>
    </row>
    <row r="5" spans="2:5">
      <c r="B5" s="136" t="s">
        <v>201</v>
      </c>
      <c r="C5" s="138"/>
      <c r="D5" s="138"/>
      <c r="E5" s="137"/>
    </row>
    <row r="6" spans="2:5">
      <c r="B6" s="17"/>
    </row>
    <row r="7" spans="2:5">
      <c r="B7" s="136" t="s">
        <v>202</v>
      </c>
      <c r="C7" s="137"/>
      <c r="D7" s="3" t="s">
        <v>203</v>
      </c>
    </row>
    <row r="8" spans="2:5">
      <c r="B8" s="17"/>
    </row>
    <row r="9" spans="2:5">
      <c r="B9" s="136" t="s">
        <v>204</v>
      </c>
      <c r="C9" s="137"/>
    </row>
    <row r="10" spans="2:5">
      <c r="B10" s="17"/>
    </row>
    <row r="11" spans="2:5">
      <c r="B11" s="134" t="s">
        <v>205</v>
      </c>
      <c r="C11" s="135"/>
      <c r="D11" s="9" t="s">
        <v>206</v>
      </c>
    </row>
    <row r="12" spans="2:5">
      <c r="C12" s="16"/>
    </row>
    <row r="13" spans="2:5">
      <c r="B13" s="134" t="s">
        <v>207</v>
      </c>
      <c r="C13" s="135"/>
      <c r="D13" s="9" t="s">
        <v>208</v>
      </c>
    </row>
    <row r="14" spans="2:5">
      <c r="B14" s="9"/>
      <c r="C14" s="10"/>
      <c r="D14" s="9"/>
    </row>
    <row r="15" spans="2:5">
      <c r="B15" s="134" t="s">
        <v>209</v>
      </c>
      <c r="C15" s="135"/>
      <c r="D15" s="9" t="s">
        <v>210</v>
      </c>
    </row>
    <row r="16" spans="2:5">
      <c r="B16" s="9"/>
      <c r="C16" s="11"/>
      <c r="D16" s="9"/>
    </row>
    <row r="17" spans="2:10">
      <c r="B17" s="9"/>
      <c r="C17" s="12" t="s">
        <v>211</v>
      </c>
      <c r="D17" s="9"/>
    </row>
    <row r="18" spans="2:10">
      <c r="B18" s="9"/>
      <c r="C18" s="12" t="s">
        <v>212</v>
      </c>
      <c r="D18" s="9"/>
    </row>
    <row r="19" spans="2:10">
      <c r="B19" s="9"/>
      <c r="C19" s="12"/>
      <c r="D19" s="9"/>
    </row>
    <row r="20" spans="2:10">
      <c r="B20" s="9"/>
      <c r="C20" s="11"/>
      <c r="D20" s="13"/>
      <c r="E20" s="18"/>
      <c r="F20" s="19"/>
    </row>
    <row r="21" spans="2:10">
      <c r="B21" s="134" t="s">
        <v>213</v>
      </c>
      <c r="C21" s="135"/>
      <c r="D21" s="9"/>
      <c r="E21" s="134" t="s">
        <v>214</v>
      </c>
      <c r="F21" s="135"/>
    </row>
    <row r="22" spans="2:10">
      <c r="B22" s="9"/>
      <c r="C22" s="11"/>
      <c r="D22" s="9"/>
      <c r="F22" s="20"/>
    </row>
    <row r="23" spans="2:10">
      <c r="B23" s="9"/>
      <c r="C23" s="12"/>
      <c r="D23" s="9"/>
      <c r="F23" s="12" t="s">
        <v>211</v>
      </c>
    </row>
    <row r="24" spans="2:10">
      <c r="B24" s="9"/>
      <c r="C24" s="12"/>
      <c r="D24" s="9"/>
      <c r="F24" s="21"/>
    </row>
    <row r="25" spans="2:10">
      <c r="B25" s="9"/>
      <c r="C25" s="12"/>
      <c r="D25" s="9"/>
      <c r="E25" s="11"/>
      <c r="F25" s="13"/>
      <c r="G25" s="18"/>
      <c r="H25" s="19"/>
    </row>
    <row r="26" spans="2:10">
      <c r="B26" s="9"/>
      <c r="C26" s="12"/>
      <c r="D26" s="134" t="s">
        <v>213</v>
      </c>
      <c r="E26" s="135"/>
      <c r="F26" s="9"/>
      <c r="G26" s="134" t="s">
        <v>214</v>
      </c>
      <c r="H26" s="135"/>
    </row>
    <row r="27" spans="2:10">
      <c r="B27" s="9"/>
      <c r="C27" s="14"/>
      <c r="D27" s="15"/>
      <c r="E27" s="20"/>
      <c r="F27" s="9"/>
      <c r="H27" s="20"/>
    </row>
    <row r="28" spans="2:10">
      <c r="C28" s="21"/>
      <c r="F28" s="9"/>
      <c r="H28" s="12" t="s">
        <v>211</v>
      </c>
    </row>
    <row r="29" spans="2:10">
      <c r="C29" s="21"/>
      <c r="F29" s="9"/>
      <c r="H29" s="21"/>
    </row>
    <row r="30" spans="2:10">
      <c r="C30" s="21"/>
      <c r="F30" s="9"/>
      <c r="G30" s="11"/>
      <c r="H30" s="13"/>
      <c r="I30" s="18"/>
      <c r="J30" s="19"/>
    </row>
    <row r="31" spans="2:10">
      <c r="C31" s="21"/>
      <c r="F31" s="134" t="s">
        <v>213</v>
      </c>
      <c r="G31" s="135"/>
      <c r="H31" s="9"/>
      <c r="I31" s="134" t="s">
        <v>214</v>
      </c>
      <c r="J31" s="135"/>
    </row>
    <row r="32" spans="2:10">
      <c r="C32" s="19"/>
      <c r="D32" s="4"/>
      <c r="E32" s="4"/>
      <c r="F32" s="4"/>
      <c r="G32" s="20"/>
    </row>
    <row r="33" spans="2:4">
      <c r="B33" s="9"/>
      <c r="C33" s="10"/>
    </row>
    <row r="34" spans="2:4">
      <c r="B34" s="134" t="s">
        <v>215</v>
      </c>
      <c r="C34" s="135"/>
    </row>
    <row r="35" spans="2:4">
      <c r="C35" s="16"/>
    </row>
    <row r="36" spans="2:4">
      <c r="B36" s="134" t="s">
        <v>216</v>
      </c>
      <c r="C36" s="135"/>
      <c r="D36" s="9" t="s">
        <v>217</v>
      </c>
    </row>
    <row r="37" spans="2:4">
      <c r="C37" s="20"/>
    </row>
    <row r="38" spans="2:4">
      <c r="B38" s="134" t="s">
        <v>218</v>
      </c>
      <c r="C38" s="135"/>
      <c r="D38" s="9" t="s">
        <v>219</v>
      </c>
    </row>
    <row r="39" spans="2:4">
      <c r="B39" s="9"/>
      <c r="C39" s="10"/>
      <c r="D39" s="9"/>
    </row>
    <row r="40" spans="2:4">
      <c r="B40" s="134" t="s">
        <v>220</v>
      </c>
      <c r="C40" s="135"/>
      <c r="D40" s="9"/>
    </row>
    <row r="41" spans="2:4">
      <c r="B41" s="9"/>
      <c r="C41" s="10"/>
      <c r="D41" s="9"/>
    </row>
    <row r="42" spans="2:4">
      <c r="B42" s="134" t="s">
        <v>221</v>
      </c>
      <c r="C42" s="135"/>
      <c r="D42" s="9" t="s">
        <v>222</v>
      </c>
    </row>
    <row r="43" spans="2:4">
      <c r="B43" s="9"/>
      <c r="C43" s="10"/>
      <c r="D43" s="9"/>
    </row>
    <row r="44" spans="2:4">
      <c r="B44" s="134" t="s">
        <v>223</v>
      </c>
      <c r="C44" s="135"/>
      <c r="D44" s="9" t="s">
        <v>224</v>
      </c>
    </row>
  </sheetData>
  <mergeCells count="19">
    <mergeCell ref="B44:C44"/>
    <mergeCell ref="I31:J31"/>
    <mergeCell ref="B34:C34"/>
    <mergeCell ref="B36:C36"/>
    <mergeCell ref="B38:C38"/>
    <mergeCell ref="B40:C40"/>
    <mergeCell ref="B42:C42"/>
    <mergeCell ref="F31:G31"/>
    <mergeCell ref="B15:C15"/>
    <mergeCell ref="B21:C21"/>
    <mergeCell ref="E21:F21"/>
    <mergeCell ref="D26:E26"/>
    <mergeCell ref="G26:H26"/>
    <mergeCell ref="B13:C13"/>
    <mergeCell ref="B3:C3"/>
    <mergeCell ref="B5:E5"/>
    <mergeCell ref="B7:C7"/>
    <mergeCell ref="B9:C9"/>
    <mergeCell ref="B11:C11"/>
  </mergeCells>
  <phoneticPr fontId="4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556E-4032-4E5E-8A42-2D8265CF58E3}">
  <dimension ref="A1:U33"/>
  <sheetViews>
    <sheetView zoomScaleNormal="100" workbookViewId="0"/>
  </sheetViews>
  <sheetFormatPr defaultRowHeight="12"/>
  <cols>
    <col min="3" max="5" width="15.83203125" customWidth="1"/>
    <col min="9" max="11" width="15.83203125" customWidth="1"/>
    <col min="15" max="17" width="15.83203125" customWidth="1"/>
  </cols>
  <sheetData>
    <row r="1" spans="1:21">
      <c r="A1" t="s">
        <v>273</v>
      </c>
    </row>
    <row r="2" spans="1:21">
      <c r="A2" s="35"/>
      <c r="B2" s="35"/>
      <c r="C2" s="35"/>
      <c r="D2" s="35"/>
      <c r="E2" s="35"/>
      <c r="G2" s="35"/>
      <c r="H2" s="35"/>
      <c r="I2" s="35"/>
      <c r="J2" s="35"/>
      <c r="K2" s="35"/>
      <c r="M2" s="35"/>
      <c r="N2" s="35"/>
      <c r="O2" s="35"/>
      <c r="P2" s="35"/>
      <c r="Q2" s="35"/>
    </row>
    <row r="3" spans="1:21" ht="24">
      <c r="A3" s="36"/>
      <c r="B3" s="36"/>
      <c r="C3" s="37" t="s">
        <v>252</v>
      </c>
      <c r="D3" s="37" t="s">
        <v>253</v>
      </c>
      <c r="E3" s="37" t="s">
        <v>254</v>
      </c>
      <c r="G3" s="36"/>
      <c r="H3" s="36"/>
      <c r="I3" s="37" t="s">
        <v>255</v>
      </c>
      <c r="J3" s="37" t="s">
        <v>256</v>
      </c>
      <c r="K3" s="37" t="s">
        <v>257</v>
      </c>
      <c r="M3" s="36"/>
      <c r="N3" s="36"/>
      <c r="O3" s="37" t="s">
        <v>258</v>
      </c>
      <c r="P3" s="37" t="s">
        <v>259</v>
      </c>
      <c r="Q3" s="37" t="s">
        <v>274</v>
      </c>
    </row>
    <row r="4" spans="1:21">
      <c r="A4" s="38"/>
      <c r="B4" s="38"/>
      <c r="C4" s="38" t="s">
        <v>260</v>
      </c>
      <c r="D4" s="38" t="s">
        <v>260</v>
      </c>
      <c r="E4" s="38" t="s">
        <v>260</v>
      </c>
      <c r="G4" s="38"/>
      <c r="H4" s="38"/>
      <c r="I4" s="38" t="s">
        <v>260</v>
      </c>
      <c r="J4" s="38" t="s">
        <v>260</v>
      </c>
      <c r="K4" s="38" t="s">
        <v>260</v>
      </c>
      <c r="M4" s="38"/>
      <c r="N4" s="38"/>
      <c r="O4" s="38" t="s">
        <v>260</v>
      </c>
      <c r="P4" s="38" t="s">
        <v>260</v>
      </c>
      <c r="Q4" s="38" t="s">
        <v>260</v>
      </c>
    </row>
    <row r="5" spans="1:21">
      <c r="A5" t="s">
        <v>261</v>
      </c>
      <c r="B5" t="s">
        <v>262</v>
      </c>
      <c r="C5" s="39">
        <v>2.1</v>
      </c>
      <c r="D5" s="39">
        <v>5.6000000000000001E-2</v>
      </c>
      <c r="E5" s="39">
        <f>IF(S5=0,0,ROUND(S5/SUM(S$5:S$32)*100,1-INT(LOG(S5/SUM(S$5:S$32)*100))))</f>
        <v>1.1000000000000001</v>
      </c>
      <c r="F5" s="39"/>
      <c r="G5" t="s">
        <v>263</v>
      </c>
      <c r="H5" t="s">
        <v>262</v>
      </c>
      <c r="I5" s="40">
        <v>19.149999999999999</v>
      </c>
      <c r="J5" s="41">
        <v>0.09</v>
      </c>
      <c r="K5" s="39">
        <f>IF(T5=0,0,ROUND(T5/SUM(T$5:T$32)*100,1-INT(LOG(T5/SUM(T$5:T$32)*100))))</f>
        <v>9.9</v>
      </c>
      <c r="M5" t="s">
        <v>264</v>
      </c>
      <c r="N5" t="s">
        <v>262</v>
      </c>
      <c r="O5" s="40">
        <v>12.296178132959936</v>
      </c>
      <c r="P5" s="42">
        <v>0.28875165141115428</v>
      </c>
      <c r="Q5" s="39">
        <f t="shared" ref="Q5:Q25" si="0">IF(U5=0,0,ROUND(U5/SUM(U$5:U$32)*100,1-INT(LOG(U5/SUM(U$5:U$32)*100))))</f>
        <v>8.9</v>
      </c>
      <c r="S5">
        <f>C5+D5</f>
        <v>2.1560000000000001</v>
      </c>
      <c r="T5" s="43">
        <f>I5+J5</f>
        <v>19.239999999999998</v>
      </c>
      <c r="U5" s="44">
        <f>O5+P5</f>
        <v>12.58492978437109</v>
      </c>
    </row>
    <row r="6" spans="1:21">
      <c r="B6" t="s">
        <v>95</v>
      </c>
      <c r="C6" s="39">
        <v>2.6</v>
      </c>
      <c r="D6" s="39">
        <v>0.82</v>
      </c>
      <c r="E6" s="39">
        <f t="shared" ref="E6:E32" si="1">IF(S6=0,0,ROUND(S6/SUM(S$5:S$32)*100,1-INT(LOG(S6/SUM(S$5:S$32)*100))))</f>
        <v>1.7</v>
      </c>
      <c r="F6" s="39"/>
      <c r="H6" t="s">
        <v>95</v>
      </c>
      <c r="I6" s="40">
        <v>28.410000000000004</v>
      </c>
      <c r="J6" s="45">
        <v>2.11</v>
      </c>
      <c r="K6" s="39">
        <f t="shared" ref="K6:K32" si="2">IF(T6=0,0,ROUND(T6/SUM(T$5:T$32)*100,1-INT(LOG(T6/SUM(T$5:T$32)*100))))</f>
        <v>16</v>
      </c>
      <c r="N6" t="s">
        <v>95</v>
      </c>
      <c r="O6" s="40">
        <v>19.14884845088158</v>
      </c>
      <c r="P6" s="45">
        <v>2.2583685298849554</v>
      </c>
      <c r="Q6" s="39">
        <f t="shared" si="0"/>
        <v>15</v>
      </c>
      <c r="S6">
        <f t="shared" ref="S6:S32" si="3">C6+D6</f>
        <v>3.42</v>
      </c>
      <c r="T6" s="43">
        <f t="shared" ref="T6:T32" si="4">I6+J6</f>
        <v>30.520000000000003</v>
      </c>
      <c r="U6" s="44">
        <f t="shared" ref="U6:U25" si="5">O6+P6</f>
        <v>21.407216980766535</v>
      </c>
    </row>
    <row r="7" spans="1:21">
      <c r="B7" t="s">
        <v>96</v>
      </c>
      <c r="C7" s="39">
        <v>0.67</v>
      </c>
      <c r="D7" s="39">
        <v>3.1</v>
      </c>
      <c r="E7" s="39">
        <f t="shared" si="1"/>
        <v>1.9</v>
      </c>
      <c r="F7" s="39"/>
      <c r="H7" t="s">
        <v>96</v>
      </c>
      <c r="I7" s="40">
        <v>15.72</v>
      </c>
      <c r="J7" s="40">
        <v>11.43</v>
      </c>
      <c r="K7" s="39">
        <f t="shared" si="2"/>
        <v>14</v>
      </c>
      <c r="N7" t="s">
        <v>96</v>
      </c>
      <c r="O7" s="40">
        <v>15.021979309398075</v>
      </c>
      <c r="P7" s="45">
        <v>9.0519408863068662</v>
      </c>
      <c r="Q7" s="39">
        <f t="shared" si="0"/>
        <v>17</v>
      </c>
      <c r="S7">
        <f t="shared" si="3"/>
        <v>3.77</v>
      </c>
      <c r="T7" s="43">
        <f t="shared" si="4"/>
        <v>27.15</v>
      </c>
      <c r="U7" s="44">
        <f t="shared" si="5"/>
        <v>24.073920195704943</v>
      </c>
    </row>
    <row r="8" spans="1:21">
      <c r="B8" t="s">
        <v>97</v>
      </c>
      <c r="C8" s="39">
        <v>9.2999999999999999E-2</v>
      </c>
      <c r="D8" s="39">
        <v>2.9</v>
      </c>
      <c r="E8" s="39">
        <f t="shared" si="1"/>
        <v>1.5</v>
      </c>
      <c r="F8" s="39"/>
      <c r="H8" t="s">
        <v>97</v>
      </c>
      <c r="I8" s="45">
        <v>3.47</v>
      </c>
      <c r="J8" s="40">
        <v>22.75</v>
      </c>
      <c r="K8" s="39">
        <f t="shared" si="2"/>
        <v>13</v>
      </c>
      <c r="N8" t="s">
        <v>97</v>
      </c>
      <c r="O8" s="45">
        <v>5.6821414692471883</v>
      </c>
      <c r="P8" s="40">
        <v>15.564977017990042</v>
      </c>
      <c r="Q8" s="39">
        <f t="shared" si="0"/>
        <v>15</v>
      </c>
      <c r="S8">
        <f t="shared" si="3"/>
        <v>2.9929999999999999</v>
      </c>
      <c r="T8" s="43">
        <f t="shared" si="4"/>
        <v>26.22</v>
      </c>
      <c r="U8" s="44">
        <f t="shared" si="5"/>
        <v>21.247118487237231</v>
      </c>
    </row>
    <row r="9" spans="1:21">
      <c r="B9" t="s">
        <v>98</v>
      </c>
      <c r="C9" s="39">
        <v>0</v>
      </c>
      <c r="D9" s="45">
        <v>1</v>
      </c>
      <c r="E9" s="42">
        <f t="shared" si="1"/>
        <v>0.5</v>
      </c>
      <c r="F9" s="39"/>
      <c r="H9" t="s">
        <v>98</v>
      </c>
      <c r="I9" s="39">
        <v>0.43</v>
      </c>
      <c r="J9" s="40">
        <v>20</v>
      </c>
      <c r="K9" s="39">
        <f t="shared" si="2"/>
        <v>11</v>
      </c>
      <c r="N9" t="s">
        <v>98</v>
      </c>
      <c r="O9" s="45">
        <v>1.1361846118777099</v>
      </c>
      <c r="P9" s="40">
        <v>12.889305299253467</v>
      </c>
      <c r="Q9" s="39">
        <f t="shared" si="0"/>
        <v>10</v>
      </c>
      <c r="S9">
        <f t="shared" si="3"/>
        <v>1</v>
      </c>
      <c r="T9" s="43">
        <f t="shared" si="4"/>
        <v>20.43</v>
      </c>
      <c r="U9" s="44">
        <f t="shared" si="5"/>
        <v>14.025489911131176</v>
      </c>
    </row>
    <row r="10" spans="1:21">
      <c r="B10" t="s">
        <v>99</v>
      </c>
      <c r="C10" s="39">
        <v>0</v>
      </c>
      <c r="D10" s="39">
        <v>0.17</v>
      </c>
      <c r="E10" s="39">
        <f t="shared" si="1"/>
        <v>8.5000000000000006E-2</v>
      </c>
      <c r="F10" s="39"/>
      <c r="H10" t="s">
        <v>99</v>
      </c>
      <c r="I10" s="41">
        <v>0.02</v>
      </c>
      <c r="J10" s="39">
        <v>7.8</v>
      </c>
      <c r="K10" s="45">
        <f t="shared" si="2"/>
        <v>4</v>
      </c>
      <c r="N10" t="s">
        <v>99</v>
      </c>
      <c r="O10" s="42">
        <v>0.172419446964378</v>
      </c>
      <c r="P10" s="45">
        <v>5.2309522102089474</v>
      </c>
      <c r="Q10" s="39">
        <f t="shared" si="0"/>
        <v>3.8</v>
      </c>
      <c r="S10">
        <f t="shared" si="3"/>
        <v>0.17</v>
      </c>
      <c r="T10" s="43">
        <f t="shared" si="4"/>
        <v>7.8199999999999994</v>
      </c>
      <c r="U10" s="44">
        <f t="shared" si="5"/>
        <v>5.4033716571733255</v>
      </c>
    </row>
    <row r="11" spans="1:21">
      <c r="A11" s="35"/>
      <c r="B11" s="35" t="s">
        <v>100</v>
      </c>
      <c r="C11" s="46">
        <v>0</v>
      </c>
      <c r="D11" s="46">
        <v>0</v>
      </c>
      <c r="E11" s="46">
        <f t="shared" si="1"/>
        <v>0</v>
      </c>
      <c r="F11" s="39"/>
      <c r="G11" s="35"/>
      <c r="H11" s="35" t="s">
        <v>100</v>
      </c>
      <c r="I11" s="46">
        <v>0</v>
      </c>
      <c r="J11" s="47">
        <v>1.34</v>
      </c>
      <c r="K11" s="46">
        <f t="shared" si="2"/>
        <v>0.69</v>
      </c>
      <c r="M11" s="35"/>
      <c r="N11" s="35" t="s">
        <v>100</v>
      </c>
      <c r="O11" s="48">
        <v>2.1286645909133105E-2</v>
      </c>
      <c r="P11" s="47">
        <v>1.0546971095311406</v>
      </c>
      <c r="Q11" s="46">
        <f t="shared" si="0"/>
        <v>0.76</v>
      </c>
      <c r="S11">
        <f t="shared" si="3"/>
        <v>0</v>
      </c>
      <c r="T11" s="43">
        <f t="shared" si="4"/>
        <v>1.34</v>
      </c>
      <c r="U11" s="44">
        <f t="shared" si="5"/>
        <v>1.0759837554402738</v>
      </c>
    </row>
    <row r="12" spans="1:21">
      <c r="A12" t="s">
        <v>265</v>
      </c>
      <c r="B12" t="s">
        <v>262</v>
      </c>
      <c r="C12" s="39">
        <v>11</v>
      </c>
      <c r="D12" s="39">
        <v>4.7E-2</v>
      </c>
      <c r="E12" s="39">
        <f t="shared" si="1"/>
        <v>5.5</v>
      </c>
      <c r="F12" s="39"/>
      <c r="G12" t="s">
        <v>266</v>
      </c>
      <c r="H12" t="s">
        <v>262</v>
      </c>
      <c r="I12" s="45">
        <v>4.91</v>
      </c>
      <c r="J12" s="41">
        <v>0.01</v>
      </c>
      <c r="K12" s="39">
        <f t="shared" si="2"/>
        <v>2.5</v>
      </c>
      <c r="M12" t="s">
        <v>267</v>
      </c>
      <c r="N12" t="s">
        <v>262</v>
      </c>
      <c r="O12" s="45">
        <v>3.2701904268686008</v>
      </c>
      <c r="P12" s="41">
        <v>5.3610914141245414E-2</v>
      </c>
      <c r="Q12" s="39">
        <f t="shared" si="0"/>
        <v>2.4</v>
      </c>
      <c r="S12">
        <f t="shared" si="3"/>
        <v>11.047000000000001</v>
      </c>
      <c r="T12" s="43">
        <f t="shared" si="4"/>
        <v>4.92</v>
      </c>
      <c r="U12" s="44">
        <f t="shared" si="5"/>
        <v>3.3238013410098461</v>
      </c>
    </row>
    <row r="13" spans="1:21">
      <c r="B13" t="s">
        <v>95</v>
      </c>
      <c r="C13" s="39">
        <v>15</v>
      </c>
      <c r="D13" s="39">
        <v>1.3</v>
      </c>
      <c r="E13" s="39">
        <f t="shared" si="1"/>
        <v>8.1999999999999993</v>
      </c>
      <c r="F13" s="39"/>
      <c r="H13" t="s">
        <v>95</v>
      </c>
      <c r="I13" s="45">
        <v>9.5299999999999994</v>
      </c>
      <c r="J13" s="39">
        <v>0.33999999999999997</v>
      </c>
      <c r="K13" s="39">
        <f t="shared" si="2"/>
        <v>5.0999999999999996</v>
      </c>
      <c r="N13" t="s">
        <v>95</v>
      </c>
      <c r="O13" s="45">
        <v>5.8063773407339916</v>
      </c>
      <c r="P13" s="42">
        <v>0.50278040570065252</v>
      </c>
      <c r="Q13" s="39">
        <f t="shared" si="0"/>
        <v>4.5</v>
      </c>
      <c r="S13">
        <f t="shared" si="3"/>
        <v>16.3</v>
      </c>
      <c r="T13" s="43">
        <f t="shared" si="4"/>
        <v>9.8699999999999992</v>
      </c>
      <c r="U13" s="44">
        <f t="shared" si="5"/>
        <v>6.3091577464346438</v>
      </c>
    </row>
    <row r="14" spans="1:21">
      <c r="B14" t="s">
        <v>96</v>
      </c>
      <c r="C14" s="39">
        <v>6.9</v>
      </c>
      <c r="D14" s="39">
        <v>6.7</v>
      </c>
      <c r="E14" s="39">
        <f t="shared" si="1"/>
        <v>6.8</v>
      </c>
      <c r="F14" s="39"/>
      <c r="H14" t="s">
        <v>96</v>
      </c>
      <c r="I14" s="45">
        <v>6.59</v>
      </c>
      <c r="J14" s="45">
        <v>2.4500000000000002</v>
      </c>
      <c r="K14" s="39">
        <f t="shared" si="2"/>
        <v>4.7</v>
      </c>
      <c r="N14" t="s">
        <v>96</v>
      </c>
      <c r="O14" s="45">
        <v>5.3542542146008856</v>
      </c>
      <c r="P14" s="45">
        <v>2.3299638735743788</v>
      </c>
      <c r="Q14" s="39">
        <f t="shared" si="0"/>
        <v>5.5</v>
      </c>
      <c r="S14">
        <f t="shared" si="3"/>
        <v>13.600000000000001</v>
      </c>
      <c r="T14" s="43">
        <f t="shared" si="4"/>
        <v>9.0399999999999991</v>
      </c>
      <c r="U14" s="44">
        <f t="shared" si="5"/>
        <v>7.684218088175264</v>
      </c>
    </row>
    <row r="15" spans="1:21">
      <c r="B15" t="s">
        <v>97</v>
      </c>
      <c r="C15" s="39">
        <v>1.3</v>
      </c>
      <c r="D15" s="39">
        <v>13</v>
      </c>
      <c r="E15" s="39">
        <f t="shared" si="1"/>
        <v>7.2</v>
      </c>
      <c r="F15" s="39"/>
      <c r="H15" t="s">
        <v>97</v>
      </c>
      <c r="I15" s="45">
        <v>2.04</v>
      </c>
      <c r="J15" s="39">
        <v>7.3</v>
      </c>
      <c r="K15" s="39">
        <f t="shared" si="2"/>
        <v>4.8</v>
      </c>
      <c r="N15" t="s">
        <v>97</v>
      </c>
      <c r="O15" s="45">
        <v>2.2673470632647437</v>
      </c>
      <c r="P15" s="45">
        <v>4.997110805863878</v>
      </c>
      <c r="Q15" s="39">
        <f t="shared" si="0"/>
        <v>5.2</v>
      </c>
      <c r="S15">
        <f t="shared" si="3"/>
        <v>14.3</v>
      </c>
      <c r="T15" s="43">
        <f t="shared" si="4"/>
        <v>9.34</v>
      </c>
      <c r="U15" s="44">
        <f t="shared" si="5"/>
        <v>7.2644578691286217</v>
      </c>
    </row>
    <row r="16" spans="1:21">
      <c r="B16" t="s">
        <v>98</v>
      </c>
      <c r="C16" s="39">
        <v>0.13</v>
      </c>
      <c r="D16" s="39">
        <v>9.9</v>
      </c>
      <c r="E16" s="42">
        <f t="shared" si="1"/>
        <v>5</v>
      </c>
      <c r="F16" s="39"/>
      <c r="H16" t="s">
        <v>98</v>
      </c>
      <c r="I16" s="39">
        <v>0.26</v>
      </c>
      <c r="J16" s="45">
        <v>9.0300000000000011</v>
      </c>
      <c r="K16" s="39">
        <f t="shared" si="2"/>
        <v>4.8</v>
      </c>
      <c r="N16" t="s">
        <v>98</v>
      </c>
      <c r="O16" s="42">
        <v>0.50993746981700527</v>
      </c>
      <c r="P16" s="45">
        <v>5.0578104123423167</v>
      </c>
      <c r="Q16" s="39">
        <f t="shared" si="0"/>
        <v>4</v>
      </c>
      <c r="S16">
        <f t="shared" si="3"/>
        <v>10.030000000000001</v>
      </c>
      <c r="T16" s="43">
        <f t="shared" si="4"/>
        <v>9.2900000000000009</v>
      </c>
      <c r="U16" s="44">
        <f t="shared" si="5"/>
        <v>5.5677478821593223</v>
      </c>
    </row>
    <row r="17" spans="1:21">
      <c r="B17" t="s">
        <v>99</v>
      </c>
      <c r="C17" s="39">
        <v>0</v>
      </c>
      <c r="D17" s="39">
        <v>2.9</v>
      </c>
      <c r="E17" s="39">
        <f t="shared" si="1"/>
        <v>1.5</v>
      </c>
      <c r="F17" s="39"/>
      <c r="H17" t="s">
        <v>99</v>
      </c>
      <c r="I17" s="41">
        <v>0.02</v>
      </c>
      <c r="J17" s="45">
        <v>4.99</v>
      </c>
      <c r="K17" s="39">
        <f t="shared" si="2"/>
        <v>2.6</v>
      </c>
      <c r="N17" t="s">
        <v>99</v>
      </c>
      <c r="O17" s="41">
        <v>8.0203411603432279E-2</v>
      </c>
      <c r="P17" s="45">
        <v>2.4101475876034866</v>
      </c>
      <c r="Q17" s="39">
        <f t="shared" si="0"/>
        <v>1.8</v>
      </c>
      <c r="S17">
        <f t="shared" si="3"/>
        <v>2.9</v>
      </c>
      <c r="T17" s="43">
        <f t="shared" si="4"/>
        <v>5.01</v>
      </c>
      <c r="U17" s="44">
        <f t="shared" si="5"/>
        <v>2.4903509992069188</v>
      </c>
    </row>
    <row r="18" spans="1:21">
      <c r="A18" s="35"/>
      <c r="B18" s="35" t="s">
        <v>100</v>
      </c>
      <c r="C18" s="46">
        <v>0</v>
      </c>
      <c r="D18" s="46">
        <v>0.27</v>
      </c>
      <c r="E18" s="46">
        <f t="shared" si="1"/>
        <v>0.14000000000000001</v>
      </c>
      <c r="F18" s="39"/>
      <c r="G18" s="35"/>
      <c r="H18" s="35" t="s">
        <v>100</v>
      </c>
      <c r="I18" s="46">
        <v>0</v>
      </c>
      <c r="J18" s="47">
        <v>1.21</v>
      </c>
      <c r="K18" s="46">
        <f t="shared" si="2"/>
        <v>0.62</v>
      </c>
      <c r="M18" s="35"/>
      <c r="N18" s="35" t="s">
        <v>100</v>
      </c>
      <c r="O18" s="49">
        <v>9.4456914887748392E-3</v>
      </c>
      <c r="P18" s="50">
        <v>0.58682775967999712</v>
      </c>
      <c r="Q18" s="46">
        <f t="shared" si="0"/>
        <v>0.42</v>
      </c>
      <c r="S18">
        <f t="shared" si="3"/>
        <v>0.27</v>
      </c>
      <c r="T18" s="43">
        <f t="shared" si="4"/>
        <v>1.21</v>
      </c>
      <c r="U18" s="44">
        <f t="shared" si="5"/>
        <v>0.59627345116877195</v>
      </c>
    </row>
    <row r="19" spans="1:21">
      <c r="A19" t="s">
        <v>268</v>
      </c>
      <c r="B19" t="s">
        <v>262</v>
      </c>
      <c r="C19" s="39">
        <v>7.7</v>
      </c>
      <c r="D19" s="39">
        <v>0</v>
      </c>
      <c r="E19" s="39">
        <f t="shared" si="1"/>
        <v>3.9</v>
      </c>
      <c r="F19" s="39"/>
      <c r="G19" t="s">
        <v>269</v>
      </c>
      <c r="H19" t="s">
        <v>262</v>
      </c>
      <c r="I19" s="39">
        <v>0.57000000000000006</v>
      </c>
      <c r="J19" s="39">
        <v>0</v>
      </c>
      <c r="K19" s="39">
        <f t="shared" si="2"/>
        <v>0.28999999999999998</v>
      </c>
      <c r="M19" t="s">
        <v>270</v>
      </c>
      <c r="N19" t="s">
        <v>262</v>
      </c>
      <c r="O19" s="42">
        <v>0.65802983385168479</v>
      </c>
      <c r="P19" s="40">
        <v>0</v>
      </c>
      <c r="Q19" s="39">
        <f t="shared" si="0"/>
        <v>0.47</v>
      </c>
      <c r="S19">
        <f t="shared" si="3"/>
        <v>7.7</v>
      </c>
      <c r="T19" s="43">
        <f t="shared" si="4"/>
        <v>0.57000000000000006</v>
      </c>
      <c r="U19" s="44">
        <f t="shared" si="5"/>
        <v>0.65802983385168479</v>
      </c>
    </row>
    <row r="20" spans="1:21">
      <c r="B20" t="s">
        <v>95</v>
      </c>
      <c r="C20" s="39">
        <v>14</v>
      </c>
      <c r="D20" s="39">
        <v>0.28000000000000003</v>
      </c>
      <c r="E20" s="39">
        <f t="shared" si="1"/>
        <v>7.1</v>
      </c>
      <c r="F20" s="39"/>
      <c r="H20" t="s">
        <v>95</v>
      </c>
      <c r="I20" s="45">
        <v>1.37</v>
      </c>
      <c r="J20" s="39">
        <v>0</v>
      </c>
      <c r="K20" s="42">
        <f t="shared" si="2"/>
        <v>0.7</v>
      </c>
      <c r="N20" t="s">
        <v>95</v>
      </c>
      <c r="O20" s="45">
        <v>1.355251537505469</v>
      </c>
      <c r="P20" s="41">
        <v>5.2351518490418192E-2</v>
      </c>
      <c r="Q20" s="39">
        <f t="shared" si="0"/>
        <v>1</v>
      </c>
      <c r="S20">
        <f t="shared" si="3"/>
        <v>14.28</v>
      </c>
      <c r="T20" s="43">
        <f t="shared" si="4"/>
        <v>1.37</v>
      </c>
      <c r="U20" s="44">
        <f t="shared" si="5"/>
        <v>1.4076030559958872</v>
      </c>
    </row>
    <row r="21" spans="1:21">
      <c r="B21" t="s">
        <v>96</v>
      </c>
      <c r="C21" s="39">
        <v>11</v>
      </c>
      <c r="D21" s="39">
        <v>2.8</v>
      </c>
      <c r="E21" s="39">
        <f t="shared" si="1"/>
        <v>6.9</v>
      </c>
      <c r="F21" s="39"/>
      <c r="H21" t="s">
        <v>96</v>
      </c>
      <c r="I21" s="45">
        <v>1.1599999999999999</v>
      </c>
      <c r="J21" s="39">
        <v>0.33999999999999997</v>
      </c>
      <c r="K21" s="39">
        <f t="shared" si="2"/>
        <v>0.77</v>
      </c>
      <c r="N21" t="s">
        <v>96</v>
      </c>
      <c r="O21" s="45">
        <v>1.4634862838306908</v>
      </c>
      <c r="P21" s="42">
        <v>0.40009929269320615</v>
      </c>
      <c r="Q21" s="39">
        <f t="shared" si="0"/>
        <v>1.3</v>
      </c>
      <c r="S21">
        <f t="shared" si="3"/>
        <v>13.8</v>
      </c>
      <c r="T21" s="43">
        <f t="shared" si="4"/>
        <v>1.5</v>
      </c>
      <c r="U21" s="44">
        <f t="shared" si="5"/>
        <v>1.8635855765238969</v>
      </c>
    </row>
    <row r="22" spans="1:21">
      <c r="B22" t="s">
        <v>97</v>
      </c>
      <c r="C22" s="39">
        <v>2.9</v>
      </c>
      <c r="D22" s="39">
        <v>8.3000000000000007</v>
      </c>
      <c r="E22" s="39">
        <f t="shared" si="1"/>
        <v>5.6</v>
      </c>
      <c r="F22" s="39"/>
      <c r="H22" t="s">
        <v>97</v>
      </c>
      <c r="I22" s="39">
        <v>0.42</v>
      </c>
      <c r="J22" s="45">
        <v>1.47</v>
      </c>
      <c r="K22" s="39">
        <f t="shared" si="2"/>
        <v>0.97</v>
      </c>
      <c r="N22" t="s">
        <v>97</v>
      </c>
      <c r="O22" s="42">
        <v>0.69921094167040987</v>
      </c>
      <c r="P22" s="45">
        <v>1.0247008188848925</v>
      </c>
      <c r="Q22" s="39">
        <f t="shared" si="0"/>
        <v>1.2</v>
      </c>
      <c r="S22">
        <f t="shared" si="3"/>
        <v>11.200000000000001</v>
      </c>
      <c r="T22" s="43">
        <f t="shared" si="4"/>
        <v>1.89</v>
      </c>
      <c r="U22" s="44">
        <f t="shared" si="5"/>
        <v>1.7239117605553025</v>
      </c>
    </row>
    <row r="23" spans="1:21">
      <c r="B23" t="s">
        <v>98</v>
      </c>
      <c r="C23" s="39">
        <v>0.46</v>
      </c>
      <c r="D23" s="39">
        <v>12</v>
      </c>
      <c r="E23" s="39">
        <f t="shared" si="1"/>
        <v>6.2</v>
      </c>
      <c r="F23" s="39"/>
      <c r="H23" t="s">
        <v>98</v>
      </c>
      <c r="I23" s="41">
        <v>0.06</v>
      </c>
      <c r="J23" s="45">
        <v>2.5100000000000002</v>
      </c>
      <c r="K23" s="39">
        <f t="shared" si="2"/>
        <v>1.3</v>
      </c>
      <c r="N23" t="s">
        <v>98</v>
      </c>
      <c r="O23" s="42">
        <v>0.18376368585640146</v>
      </c>
      <c r="P23" s="45">
        <v>1.1892471244403913</v>
      </c>
      <c r="Q23" s="39">
        <f t="shared" si="0"/>
        <v>0.97</v>
      </c>
      <c r="S23">
        <f t="shared" si="3"/>
        <v>12.46</v>
      </c>
      <c r="T23" s="43">
        <f t="shared" si="4"/>
        <v>2.5700000000000003</v>
      </c>
      <c r="U23" s="44">
        <f t="shared" si="5"/>
        <v>1.3730108102967926</v>
      </c>
    </row>
    <row r="24" spans="1:21">
      <c r="B24" t="s">
        <v>99</v>
      </c>
      <c r="C24" s="39">
        <v>2.9000000000000001E-2</v>
      </c>
      <c r="D24" s="39">
        <v>7.1</v>
      </c>
      <c r="E24" s="39">
        <f t="shared" si="1"/>
        <v>3.6</v>
      </c>
      <c r="F24" s="39"/>
      <c r="H24" t="s">
        <v>99</v>
      </c>
      <c r="I24" s="39">
        <v>0</v>
      </c>
      <c r="J24" s="45">
        <v>1.8800000000000001</v>
      </c>
      <c r="K24" s="39">
        <f t="shared" si="2"/>
        <v>0.97</v>
      </c>
      <c r="N24" t="s">
        <v>99</v>
      </c>
      <c r="O24" s="41">
        <v>3.9648031595130764E-2</v>
      </c>
      <c r="P24" s="42">
        <v>0.64670500166328526</v>
      </c>
      <c r="Q24" s="39">
        <f t="shared" si="0"/>
        <v>0.49</v>
      </c>
      <c r="S24">
        <f t="shared" si="3"/>
        <v>7.1289999999999996</v>
      </c>
      <c r="T24" s="43">
        <f t="shared" si="4"/>
        <v>1.8800000000000001</v>
      </c>
      <c r="U24" s="44">
        <f t="shared" si="5"/>
        <v>0.68635303325841601</v>
      </c>
    </row>
    <row r="25" spans="1:21">
      <c r="A25" s="35"/>
      <c r="B25" s="35" t="s">
        <v>100</v>
      </c>
      <c r="C25" s="46">
        <v>0</v>
      </c>
      <c r="D25" s="46">
        <v>1.4</v>
      </c>
      <c r="E25" s="50">
        <f t="shared" si="1"/>
        <v>0.7</v>
      </c>
      <c r="F25" s="39"/>
      <c r="G25" s="35"/>
      <c r="H25" s="35" t="s">
        <v>100</v>
      </c>
      <c r="I25" s="46">
        <v>0</v>
      </c>
      <c r="J25" s="50">
        <v>0.6</v>
      </c>
      <c r="K25" s="46">
        <f t="shared" si="2"/>
        <v>0.31</v>
      </c>
      <c r="M25" s="35"/>
      <c r="N25" s="35" t="s">
        <v>100</v>
      </c>
      <c r="O25" s="51">
        <v>0</v>
      </c>
      <c r="P25" s="50">
        <v>0.17677404239266922</v>
      </c>
      <c r="Q25" s="46">
        <f t="shared" si="0"/>
        <v>0.13</v>
      </c>
      <c r="S25">
        <f t="shared" si="3"/>
        <v>1.4</v>
      </c>
      <c r="T25" s="43">
        <f t="shared" si="4"/>
        <v>0.6</v>
      </c>
      <c r="U25" s="44">
        <f t="shared" si="5"/>
        <v>0.17677404239266922</v>
      </c>
    </row>
    <row r="26" spans="1:21">
      <c r="A26" t="s">
        <v>271</v>
      </c>
      <c r="B26" t="s">
        <v>262</v>
      </c>
      <c r="C26" s="39">
        <v>2.8</v>
      </c>
      <c r="D26" s="39">
        <v>0</v>
      </c>
      <c r="E26" s="39">
        <f t="shared" si="1"/>
        <v>1.4</v>
      </c>
      <c r="F26" s="39"/>
      <c r="G26" t="s">
        <v>272</v>
      </c>
      <c r="H26" t="s">
        <v>262</v>
      </c>
      <c r="I26" s="41">
        <v>0.06</v>
      </c>
      <c r="J26" s="39">
        <v>0</v>
      </c>
      <c r="K26" s="39">
        <f t="shared" si="2"/>
        <v>3.1E-2</v>
      </c>
      <c r="O26" s="41"/>
      <c r="P26" s="39"/>
      <c r="Q26" s="39"/>
      <c r="S26">
        <f t="shared" si="3"/>
        <v>2.8</v>
      </c>
      <c r="T26" s="43">
        <f t="shared" si="4"/>
        <v>0.06</v>
      </c>
    </row>
    <row r="27" spans="1:21">
      <c r="B27" t="s">
        <v>95</v>
      </c>
      <c r="C27" s="39">
        <v>7.8</v>
      </c>
      <c r="D27" s="39">
        <v>0</v>
      </c>
      <c r="E27" s="39">
        <f t="shared" si="1"/>
        <v>3.9</v>
      </c>
      <c r="F27" s="39"/>
      <c r="H27" t="s">
        <v>95</v>
      </c>
      <c r="I27" s="39">
        <v>0.19</v>
      </c>
      <c r="J27" s="39">
        <v>0</v>
      </c>
      <c r="K27" s="39">
        <f t="shared" si="2"/>
        <v>9.8000000000000004E-2</v>
      </c>
      <c r="S27">
        <f t="shared" si="3"/>
        <v>7.8</v>
      </c>
      <c r="T27" s="43">
        <f t="shared" si="4"/>
        <v>0.19</v>
      </c>
    </row>
    <row r="28" spans="1:21">
      <c r="B28" t="s">
        <v>96</v>
      </c>
      <c r="C28" s="45">
        <v>9</v>
      </c>
      <c r="D28" s="39">
        <v>0.46</v>
      </c>
      <c r="E28" s="39">
        <f t="shared" si="1"/>
        <v>4.7</v>
      </c>
      <c r="F28" s="39"/>
      <c r="H28" t="s">
        <v>96</v>
      </c>
      <c r="I28" s="42">
        <v>0.19</v>
      </c>
      <c r="J28" s="39">
        <v>0</v>
      </c>
      <c r="K28" s="39">
        <f t="shared" si="2"/>
        <v>9.8000000000000004E-2</v>
      </c>
      <c r="S28">
        <f t="shared" si="3"/>
        <v>9.4600000000000009</v>
      </c>
      <c r="T28" s="43">
        <f t="shared" si="4"/>
        <v>0.19</v>
      </c>
    </row>
    <row r="29" spans="1:21">
      <c r="B29" t="s">
        <v>97</v>
      </c>
      <c r="C29" s="39">
        <v>3.91</v>
      </c>
      <c r="D29" s="39">
        <v>4.0999999999999996</v>
      </c>
      <c r="E29" s="45">
        <f t="shared" si="1"/>
        <v>4</v>
      </c>
      <c r="F29" s="39"/>
      <c r="H29" t="s">
        <v>97</v>
      </c>
      <c r="I29" s="41">
        <v>0.08</v>
      </c>
      <c r="J29" s="39">
        <v>0.32</v>
      </c>
      <c r="K29" s="39">
        <f t="shared" si="2"/>
        <v>0.21</v>
      </c>
      <c r="S29">
        <f t="shared" si="3"/>
        <v>8.01</v>
      </c>
      <c r="T29" s="43">
        <f t="shared" si="4"/>
        <v>0.4</v>
      </c>
    </row>
    <row r="30" spans="1:21">
      <c r="B30" t="s">
        <v>98</v>
      </c>
      <c r="C30" s="39">
        <v>0.88</v>
      </c>
      <c r="D30" s="39">
        <v>9.6</v>
      </c>
      <c r="E30" s="39">
        <f t="shared" si="1"/>
        <v>5.2</v>
      </c>
      <c r="F30" s="39"/>
      <c r="H30" t="s">
        <v>98</v>
      </c>
      <c r="I30" s="41">
        <v>0.01</v>
      </c>
      <c r="J30" s="39">
        <v>0.74</v>
      </c>
      <c r="K30" s="39">
        <f t="shared" si="2"/>
        <v>0.39</v>
      </c>
      <c r="S30">
        <f t="shared" si="3"/>
        <v>10.48</v>
      </c>
      <c r="T30" s="43">
        <f t="shared" si="4"/>
        <v>0.75</v>
      </c>
    </row>
    <row r="31" spans="1:21">
      <c r="B31" t="s">
        <v>99</v>
      </c>
      <c r="C31" s="39">
        <v>7.6999999999999999E-2</v>
      </c>
      <c r="D31" s="39">
        <v>8.1999999999999993</v>
      </c>
      <c r="E31" s="39">
        <f t="shared" si="1"/>
        <v>4.0999999999999996</v>
      </c>
      <c r="F31" s="39"/>
      <c r="H31" t="s">
        <v>99</v>
      </c>
      <c r="I31" s="39">
        <v>0</v>
      </c>
      <c r="J31" s="42">
        <v>0.70000000000000007</v>
      </c>
      <c r="K31" s="39">
        <f t="shared" si="2"/>
        <v>0.36</v>
      </c>
      <c r="S31">
        <f t="shared" si="3"/>
        <v>8.2769999999999992</v>
      </c>
      <c r="T31" s="43">
        <f t="shared" si="4"/>
        <v>0.70000000000000007</v>
      </c>
    </row>
    <row r="32" spans="1:21">
      <c r="A32" s="35"/>
      <c r="B32" s="35" t="s">
        <v>100</v>
      </c>
      <c r="C32" s="46">
        <v>0</v>
      </c>
      <c r="D32" s="47">
        <v>3</v>
      </c>
      <c r="E32" s="46">
        <f t="shared" si="1"/>
        <v>1.5</v>
      </c>
      <c r="F32" s="39"/>
      <c r="G32" s="35"/>
      <c r="H32" s="35" t="s">
        <v>100</v>
      </c>
      <c r="I32" s="46">
        <v>0</v>
      </c>
      <c r="J32" s="50">
        <v>0.26</v>
      </c>
      <c r="K32" s="46">
        <f t="shared" si="2"/>
        <v>0.13</v>
      </c>
      <c r="S32">
        <f t="shared" si="3"/>
        <v>3</v>
      </c>
      <c r="T32" s="43">
        <f t="shared" si="4"/>
        <v>0.26</v>
      </c>
    </row>
    <row r="33" spans="3:6">
      <c r="C33" s="39"/>
      <c r="D33" s="39"/>
      <c r="E33" s="39"/>
      <c r="F33" s="39"/>
    </row>
  </sheetData>
  <phoneticPr fontId="4"/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74FA-497C-4EEA-9284-EB70E101319A}">
  <dimension ref="A1:AC67"/>
  <sheetViews>
    <sheetView zoomScaleNormal="100" workbookViewId="0">
      <selection activeCell="B1" sqref="B1"/>
    </sheetView>
  </sheetViews>
  <sheetFormatPr defaultColWidth="7.5" defaultRowHeight="12"/>
  <cols>
    <col min="1" max="16384" width="7.5" style="52"/>
  </cols>
  <sheetData>
    <row r="1" spans="1:2">
      <c r="B1" s="75" t="s">
        <v>436</v>
      </c>
    </row>
    <row r="2" spans="1:2">
      <c r="A2" s="75"/>
    </row>
    <row r="43" spans="1:29">
      <c r="B43" s="52" t="s">
        <v>275</v>
      </c>
      <c r="C43" s="52" t="s">
        <v>276</v>
      </c>
      <c r="D43" s="52" t="s">
        <v>277</v>
      </c>
      <c r="E43" s="52" t="s">
        <v>278</v>
      </c>
      <c r="F43" s="52" t="s">
        <v>279</v>
      </c>
      <c r="G43" s="52" t="s">
        <v>280</v>
      </c>
      <c r="H43" s="52" t="s">
        <v>281</v>
      </c>
      <c r="I43" s="52" t="s">
        <v>282</v>
      </c>
      <c r="J43" s="52" t="s">
        <v>283</v>
      </c>
      <c r="K43" s="52" t="s">
        <v>284</v>
      </c>
      <c r="L43" s="52" t="s">
        <v>285</v>
      </c>
      <c r="M43" s="52" t="s">
        <v>286</v>
      </c>
      <c r="N43" s="52" t="s">
        <v>287</v>
      </c>
      <c r="O43" s="52" t="s">
        <v>288</v>
      </c>
      <c r="P43" s="52" t="s">
        <v>289</v>
      </c>
      <c r="AC43" s="53"/>
    </row>
    <row r="44" spans="1:29">
      <c r="A44" s="52" t="s">
        <v>290</v>
      </c>
      <c r="B44" s="52">
        <v>2943000000000</v>
      </c>
      <c r="C44" s="52">
        <v>335300000000</v>
      </c>
      <c r="D44" s="52">
        <v>3782000000000</v>
      </c>
      <c r="E44" s="52">
        <v>429400000000</v>
      </c>
      <c r="F44" s="52">
        <v>1828000000000</v>
      </c>
      <c r="G44" s="52">
        <v>206400000000</v>
      </c>
      <c r="H44" s="52">
        <v>395600000000</v>
      </c>
    </row>
    <row r="45" spans="1:29">
      <c r="A45" s="52" t="s">
        <v>291</v>
      </c>
      <c r="B45" s="52">
        <v>2231000000000</v>
      </c>
      <c r="C45" s="52">
        <v>253400000000</v>
      </c>
      <c r="D45" s="52">
        <v>3579000000000</v>
      </c>
      <c r="E45" s="52">
        <v>405600000000</v>
      </c>
      <c r="F45" s="52">
        <v>2302000000000</v>
      </c>
      <c r="G45" s="52">
        <v>259800000000</v>
      </c>
      <c r="H45" s="52">
        <v>742700000000</v>
      </c>
      <c r="J45" s="52">
        <v>120900000000</v>
      </c>
      <c r="AC45" s="53"/>
    </row>
    <row r="46" spans="1:29">
      <c r="A46" s="52" t="s">
        <v>292</v>
      </c>
      <c r="B46" s="52">
        <v>1690000000000</v>
      </c>
      <c r="C46" s="52">
        <v>191800000000</v>
      </c>
      <c r="D46" s="52">
        <v>3253000000000</v>
      </c>
      <c r="E46" s="52">
        <v>368300000000</v>
      </c>
      <c r="F46" s="52">
        <v>2612000000000</v>
      </c>
      <c r="G46" s="52">
        <v>294800000000</v>
      </c>
      <c r="H46" s="52">
        <v>1121000000000</v>
      </c>
      <c r="I46" s="52">
        <v>125900000000</v>
      </c>
      <c r="J46" s="52">
        <v>271600000000</v>
      </c>
      <c r="AC46" s="53"/>
    </row>
    <row r="47" spans="1:29">
      <c r="A47" s="52" t="s">
        <v>293</v>
      </c>
      <c r="B47" s="52">
        <v>1281000000000</v>
      </c>
      <c r="C47" s="52">
        <v>145200000000</v>
      </c>
      <c r="D47" s="52">
        <v>2875000000000</v>
      </c>
      <c r="E47" s="52">
        <v>325200000000</v>
      </c>
      <c r="F47" s="52">
        <v>2767000000000</v>
      </c>
      <c r="G47" s="52">
        <v>312200000000</v>
      </c>
      <c r="H47" s="52">
        <v>1482000000000</v>
      </c>
      <c r="I47" s="52">
        <v>166600000000</v>
      </c>
      <c r="J47" s="52">
        <v>477400000000</v>
      </c>
      <c r="AC47" s="53"/>
    </row>
    <row r="48" spans="1:29">
      <c r="A48" s="52" t="s">
        <v>294</v>
      </c>
      <c r="B48" s="52">
        <v>970700000000</v>
      </c>
      <c r="C48" s="52">
        <v>109900000000</v>
      </c>
      <c r="D48" s="52">
        <v>2489000000000</v>
      </c>
      <c r="E48" s="52">
        <v>281200000000</v>
      </c>
      <c r="F48" s="52">
        <v>2794000000000</v>
      </c>
      <c r="G48" s="52">
        <v>315000000000</v>
      </c>
      <c r="H48" s="52">
        <v>1794000000000</v>
      </c>
      <c r="I48" s="52">
        <v>201700000000</v>
      </c>
      <c r="J48" s="52">
        <v>720900000000</v>
      </c>
      <c r="L48" s="52">
        <v>185900000000</v>
      </c>
      <c r="AC48" s="53"/>
    </row>
    <row r="49" spans="1:29">
      <c r="A49" s="52" t="s">
        <v>295</v>
      </c>
      <c r="B49" s="52">
        <v>671700000000</v>
      </c>
      <c r="C49" s="52">
        <v>137300000000</v>
      </c>
      <c r="D49" s="52">
        <v>1947000000000</v>
      </c>
      <c r="E49" s="52">
        <v>396000000000</v>
      </c>
      <c r="F49" s="52">
        <v>2511000000000</v>
      </c>
      <c r="G49" s="52">
        <v>507800000000</v>
      </c>
      <c r="H49" s="52">
        <v>1894000000000</v>
      </c>
      <c r="I49" s="52">
        <v>380100000000</v>
      </c>
      <c r="J49" s="52">
        <v>921700000000</v>
      </c>
      <c r="K49" s="52">
        <v>183100000000</v>
      </c>
      <c r="L49" s="52">
        <v>300600000000</v>
      </c>
      <c r="AC49" s="53"/>
    </row>
    <row r="50" spans="1:29">
      <c r="A50" s="52" t="s">
        <v>296</v>
      </c>
      <c r="B50" s="52">
        <v>509000000000</v>
      </c>
      <c r="C50" s="52">
        <v>104000000000</v>
      </c>
      <c r="D50" s="52">
        <v>1638000000000</v>
      </c>
      <c r="E50" s="52">
        <v>333100000000</v>
      </c>
      <c r="F50" s="52">
        <v>2375000000000</v>
      </c>
      <c r="G50" s="52">
        <v>480400000000</v>
      </c>
      <c r="H50" s="52">
        <v>2044000000000</v>
      </c>
      <c r="I50" s="52">
        <v>410800000000</v>
      </c>
      <c r="J50" s="52">
        <v>1157000000000</v>
      </c>
      <c r="K50" s="52">
        <v>230700000000</v>
      </c>
      <c r="L50" s="52">
        <v>451100000000</v>
      </c>
      <c r="N50" s="52">
        <v>122800000000</v>
      </c>
      <c r="AC50" s="53"/>
    </row>
    <row r="51" spans="1:29">
      <c r="A51" s="52" t="s">
        <v>297</v>
      </c>
      <c r="B51" s="52">
        <v>422400000000</v>
      </c>
      <c r="D51" s="52">
        <v>1488000000000</v>
      </c>
      <c r="E51" s="52">
        <v>167800000000</v>
      </c>
      <c r="F51" s="52">
        <v>2384000000000</v>
      </c>
      <c r="G51" s="52">
        <v>268400000000</v>
      </c>
      <c r="H51" s="52">
        <v>2293000000000</v>
      </c>
      <c r="I51" s="52">
        <v>257700000000</v>
      </c>
      <c r="J51" s="52">
        <v>1471000000000</v>
      </c>
      <c r="K51" s="52">
        <v>164900000000</v>
      </c>
      <c r="L51" s="52">
        <v>661000000000</v>
      </c>
      <c r="N51" s="52">
        <v>212400000000</v>
      </c>
      <c r="X51" s="53"/>
      <c r="AC51" s="53"/>
    </row>
    <row r="52" spans="1:29">
      <c r="A52" s="52" t="s">
        <v>298</v>
      </c>
      <c r="B52" s="52">
        <v>316500000000</v>
      </c>
      <c r="D52" s="52">
        <v>1217000000000</v>
      </c>
      <c r="E52" s="52">
        <v>150800000000</v>
      </c>
      <c r="F52" s="52">
        <v>2145000000000</v>
      </c>
      <c r="G52" s="52">
        <v>265500000000</v>
      </c>
      <c r="H52" s="52">
        <v>2292000000000</v>
      </c>
      <c r="I52" s="52">
        <v>283200000000</v>
      </c>
      <c r="J52" s="52">
        <v>1654000000000</v>
      </c>
      <c r="K52" s="52">
        <v>203900000000</v>
      </c>
      <c r="L52" s="52">
        <v>849700000000</v>
      </c>
      <c r="M52" s="52">
        <v>104500000000</v>
      </c>
      <c r="N52" s="52">
        <v>318600000000</v>
      </c>
      <c r="AC52" s="53"/>
    </row>
    <row r="53" spans="1:29">
      <c r="A53" s="52" t="s">
        <v>299</v>
      </c>
      <c r="B53" s="52">
        <v>237100000000</v>
      </c>
      <c r="D53" s="52">
        <v>987800000000</v>
      </c>
      <c r="E53" s="52">
        <v>133600000000</v>
      </c>
      <c r="F53" s="52">
        <v>1900000000000</v>
      </c>
      <c r="G53" s="52">
        <v>256400000000</v>
      </c>
      <c r="H53" s="52">
        <v>2234000000000</v>
      </c>
      <c r="I53" s="52">
        <v>300900000000</v>
      </c>
      <c r="J53" s="52">
        <v>1792000000000</v>
      </c>
      <c r="K53" s="52">
        <v>240800000000</v>
      </c>
      <c r="L53" s="52">
        <v>1036000000000</v>
      </c>
      <c r="M53" s="52">
        <v>138800000000</v>
      </c>
      <c r="N53" s="52">
        <v>443800000000</v>
      </c>
      <c r="P53" s="52">
        <v>142800000000</v>
      </c>
      <c r="X53" s="53"/>
      <c r="AC53" s="53"/>
    </row>
    <row r="54" spans="1:29">
      <c r="A54" s="52" t="s">
        <v>300</v>
      </c>
      <c r="B54" s="52">
        <v>177700000000</v>
      </c>
      <c r="D54" s="52">
        <v>797200000000</v>
      </c>
      <c r="E54" s="52">
        <v>116800000000</v>
      </c>
      <c r="F54" s="52">
        <v>1661000000000</v>
      </c>
      <c r="G54" s="52">
        <v>242900000000</v>
      </c>
      <c r="H54" s="52">
        <v>2131000000000</v>
      </c>
      <c r="I54" s="52">
        <v>310900000000</v>
      </c>
      <c r="J54" s="52">
        <v>1881000000000</v>
      </c>
      <c r="K54" s="52">
        <v>273700000000</v>
      </c>
      <c r="L54" s="52">
        <v>1208000000000</v>
      </c>
      <c r="M54" s="52">
        <v>175300000000</v>
      </c>
      <c r="N54" s="52">
        <v>582400000000</v>
      </c>
      <c r="P54" s="52">
        <v>214200000000</v>
      </c>
      <c r="V54" s="53"/>
      <c r="X54" s="53"/>
      <c r="AC54" s="53"/>
    </row>
    <row r="55" spans="1:29">
      <c r="X55" s="53"/>
      <c r="AC55" s="53"/>
    </row>
    <row r="56" spans="1:29">
      <c r="B56" s="52" t="s">
        <v>275</v>
      </c>
      <c r="C56" s="52" t="s">
        <v>276</v>
      </c>
      <c r="D56" s="52" t="s">
        <v>277</v>
      </c>
      <c r="E56" s="52" t="s">
        <v>278</v>
      </c>
      <c r="F56" s="52" t="s">
        <v>279</v>
      </c>
      <c r="G56" s="52" t="s">
        <v>280</v>
      </c>
      <c r="H56" s="52" t="s">
        <v>281</v>
      </c>
      <c r="I56" s="52" t="s">
        <v>282</v>
      </c>
      <c r="J56" s="52" t="s">
        <v>283</v>
      </c>
      <c r="K56" s="52" t="s">
        <v>284</v>
      </c>
      <c r="L56" s="52" t="s">
        <v>285</v>
      </c>
      <c r="M56" s="52" t="s">
        <v>286</v>
      </c>
      <c r="N56" s="52" t="s">
        <v>287</v>
      </c>
      <c r="O56" s="52" t="s">
        <v>288</v>
      </c>
      <c r="P56" s="52" t="s">
        <v>289</v>
      </c>
      <c r="V56" s="53"/>
      <c r="X56" s="53"/>
    </row>
    <row r="57" spans="1:29">
      <c r="A57" s="52" t="s">
        <v>290</v>
      </c>
      <c r="B57" s="52">
        <f>IF(B44="","",B44/SUM($B44:$N44))</f>
        <v>0.29668235934554471</v>
      </c>
      <c r="C57" s="52">
        <f t="shared" ref="C57:P67" si="0">IF(C44="","",C44/SUM($B44:$N44))</f>
        <v>3.3801425446334063E-2</v>
      </c>
      <c r="D57" s="52">
        <f t="shared" si="0"/>
        <v>0.38126153008659536</v>
      </c>
      <c r="E57" s="52">
        <f t="shared" si="0"/>
        <v>4.3287599423369662E-2</v>
      </c>
      <c r="F57" s="52">
        <f t="shared" si="0"/>
        <v>0.18427976652519734</v>
      </c>
      <c r="G57" s="52">
        <f t="shared" si="0"/>
        <v>2.0807080859300182E-2</v>
      </c>
      <c r="H57" s="52">
        <f t="shared" si="0"/>
        <v>3.9880238313658681E-2</v>
      </c>
      <c r="I57" s="52" t="str">
        <f t="shared" si="0"/>
        <v/>
      </c>
      <c r="J57" s="52" t="str">
        <f t="shared" si="0"/>
        <v/>
      </c>
      <c r="K57" s="52" t="str">
        <f t="shared" si="0"/>
        <v/>
      </c>
      <c r="L57" s="52" t="str">
        <f t="shared" si="0"/>
        <v/>
      </c>
      <c r="M57" s="52" t="str">
        <f t="shared" si="0"/>
        <v/>
      </c>
      <c r="N57" s="52" t="str">
        <f t="shared" si="0"/>
        <v/>
      </c>
      <c r="O57" s="52" t="str">
        <f t="shared" si="0"/>
        <v/>
      </c>
      <c r="P57" s="52" t="str">
        <f t="shared" si="0"/>
        <v/>
      </c>
      <c r="V57" s="53"/>
      <c r="X57" s="53"/>
      <c r="AC57" s="53"/>
    </row>
    <row r="58" spans="1:29">
      <c r="A58" s="52" t="s">
        <v>291</v>
      </c>
      <c r="B58" s="52">
        <f>IF(B45="","",B45/SUM($B45:$N45))</f>
        <v>0.22548108020698576</v>
      </c>
      <c r="C58" s="52">
        <f t="shared" si="0"/>
        <v>2.5610446313065978E-2</v>
      </c>
      <c r="D58" s="52">
        <f t="shared" si="0"/>
        <v>0.36171976067270373</v>
      </c>
      <c r="E58" s="52">
        <f t="shared" si="0"/>
        <v>4.0992884864165587E-2</v>
      </c>
      <c r="F58" s="52">
        <f t="shared" si="0"/>
        <v>0.23265685640362224</v>
      </c>
      <c r="G58" s="52">
        <f t="shared" si="0"/>
        <v>2.6257276843467011E-2</v>
      </c>
      <c r="H58" s="52">
        <f t="shared" si="0"/>
        <v>7.5062661707632594E-2</v>
      </c>
      <c r="I58" s="52" t="str">
        <f t="shared" si="0"/>
        <v/>
      </c>
      <c r="J58" s="52">
        <f t="shared" si="0"/>
        <v>1.221903298835705E-2</v>
      </c>
      <c r="K58" s="52" t="str">
        <f t="shared" si="0"/>
        <v/>
      </c>
      <c r="L58" s="52" t="str">
        <f t="shared" si="0"/>
        <v/>
      </c>
      <c r="M58" s="52" t="str">
        <f t="shared" si="0"/>
        <v/>
      </c>
      <c r="N58" s="52" t="str">
        <f t="shared" si="0"/>
        <v/>
      </c>
      <c r="O58" s="52" t="str">
        <f t="shared" si="0"/>
        <v/>
      </c>
      <c r="P58" s="52" t="str">
        <f t="shared" si="0"/>
        <v/>
      </c>
      <c r="V58" s="53"/>
      <c r="X58" s="53"/>
    </row>
    <row r="59" spans="1:29">
      <c r="A59" s="52" t="s">
        <v>292</v>
      </c>
      <c r="B59" s="52">
        <f t="shared" ref="B59:N67" si="1">IF(B46="","",B46/SUM($B46:$N46))</f>
        <v>0.17021876636718908</v>
      </c>
      <c r="C59" s="52">
        <f t="shared" si="1"/>
        <v>1.9318319165222995E-2</v>
      </c>
      <c r="D59" s="52">
        <f t="shared" si="1"/>
        <v>0.32764594496595623</v>
      </c>
      <c r="E59" s="52">
        <f t="shared" si="1"/>
        <v>3.7095604528423511E-2</v>
      </c>
      <c r="F59" s="52">
        <f t="shared" si="1"/>
        <v>0.26308367914266145</v>
      </c>
      <c r="G59" s="52">
        <f t="shared" si="1"/>
        <v>2.9692599008903749E-2</v>
      </c>
      <c r="H59" s="52">
        <f t="shared" si="1"/>
        <v>0.11290842431811772</v>
      </c>
      <c r="I59" s="52">
        <f t="shared" si="1"/>
        <v>1.2680794488537931E-2</v>
      </c>
      <c r="J59" s="52">
        <f t="shared" si="1"/>
        <v>2.7355868014987308E-2</v>
      </c>
      <c r="K59" s="52" t="str">
        <f t="shared" si="1"/>
        <v/>
      </c>
      <c r="L59" s="52" t="str">
        <f t="shared" si="1"/>
        <v/>
      </c>
      <c r="M59" s="52" t="str">
        <f t="shared" si="1"/>
        <v/>
      </c>
      <c r="N59" s="52" t="str">
        <f t="shared" si="1"/>
        <v/>
      </c>
      <c r="O59" s="52" t="str">
        <f t="shared" si="0"/>
        <v/>
      </c>
      <c r="P59" s="52" t="str">
        <f t="shared" si="0"/>
        <v/>
      </c>
      <c r="Q59" s="53"/>
      <c r="V59" s="53"/>
      <c r="X59" s="53"/>
    </row>
    <row r="60" spans="1:29">
      <c r="A60" s="52" t="s">
        <v>293</v>
      </c>
      <c r="B60" s="52">
        <f t="shared" si="1"/>
        <v>0.13029415354570975</v>
      </c>
      <c r="C60" s="52">
        <f t="shared" si="1"/>
        <v>1.4768704992066398E-2</v>
      </c>
      <c r="D60" s="52">
        <f t="shared" si="1"/>
        <v>0.29242442735668661</v>
      </c>
      <c r="E60" s="52">
        <f t="shared" si="1"/>
        <v>3.3077016965702428E-2</v>
      </c>
      <c r="F60" s="52">
        <f t="shared" si="1"/>
        <v>0.281439440172505</v>
      </c>
      <c r="G60" s="52">
        <f t="shared" si="1"/>
        <v>3.1754749989828718E-2</v>
      </c>
      <c r="H60" s="52">
        <f t="shared" si="1"/>
        <v>0.15073843524960331</v>
      </c>
      <c r="I60" s="52">
        <f t="shared" si="1"/>
        <v>1.6945359860043127E-2</v>
      </c>
      <c r="J60" s="52">
        <f t="shared" si="1"/>
        <v>4.8557711867854673E-2</v>
      </c>
      <c r="K60" s="52" t="str">
        <f t="shared" si="1"/>
        <v/>
      </c>
      <c r="L60" s="52" t="str">
        <f t="shared" si="1"/>
        <v/>
      </c>
      <c r="M60" s="52" t="str">
        <f t="shared" si="1"/>
        <v/>
      </c>
      <c r="N60" s="52" t="str">
        <f t="shared" si="1"/>
        <v/>
      </c>
      <c r="O60" s="52" t="str">
        <f t="shared" si="0"/>
        <v/>
      </c>
      <c r="P60" s="52" t="str">
        <f t="shared" si="0"/>
        <v/>
      </c>
      <c r="V60" s="53"/>
      <c r="X60" s="53"/>
    </row>
    <row r="61" spans="1:29">
      <c r="A61" s="52" t="s">
        <v>294</v>
      </c>
      <c r="B61" s="52">
        <f t="shared" si="1"/>
        <v>9.8425316609715791E-2</v>
      </c>
      <c r="C61" s="52">
        <f t="shared" si="1"/>
        <v>1.1143445240968131E-2</v>
      </c>
      <c r="D61" s="52">
        <f t="shared" si="1"/>
        <v>0.25237520659481055</v>
      </c>
      <c r="E61" s="52">
        <f t="shared" si="1"/>
        <v>2.851261876032974E-2</v>
      </c>
      <c r="F61" s="52">
        <f t="shared" si="1"/>
        <v>0.28330105553471302</v>
      </c>
      <c r="G61" s="52">
        <f t="shared" si="1"/>
        <v>3.1939811200227125E-2</v>
      </c>
      <c r="H61" s="52">
        <f t="shared" si="1"/>
        <v>0.18190482950224593</v>
      </c>
      <c r="I61" s="52">
        <f t="shared" si="1"/>
        <v>2.0451618790748607E-2</v>
      </c>
      <c r="J61" s="52">
        <f t="shared" si="1"/>
        <v>7.3096539346805517E-2</v>
      </c>
      <c r="K61" s="52" t="str">
        <f t="shared" si="1"/>
        <v/>
      </c>
      <c r="L61" s="52">
        <f t="shared" si="1"/>
        <v>1.8849558419435627E-2</v>
      </c>
      <c r="M61" s="52" t="str">
        <f t="shared" si="1"/>
        <v/>
      </c>
      <c r="N61" s="52" t="str">
        <f t="shared" si="1"/>
        <v/>
      </c>
      <c r="O61" s="52" t="str">
        <f t="shared" si="0"/>
        <v/>
      </c>
      <c r="P61" s="52" t="str">
        <f t="shared" si="0"/>
        <v/>
      </c>
      <c r="V61" s="53"/>
      <c r="X61" s="53"/>
    </row>
    <row r="62" spans="1:29">
      <c r="A62" s="52" t="s">
        <v>295</v>
      </c>
      <c r="B62" s="52">
        <f t="shared" si="1"/>
        <v>6.8190816523354625E-2</v>
      </c>
      <c r="C62" s="52">
        <f t="shared" si="1"/>
        <v>1.3938661766646701E-2</v>
      </c>
      <c r="D62" s="52">
        <f t="shared" si="1"/>
        <v>0.19765895454960763</v>
      </c>
      <c r="E62" s="52">
        <f t="shared" si="1"/>
        <v>4.0201821264326976E-2</v>
      </c>
      <c r="F62" s="52">
        <f t="shared" si="1"/>
        <v>0.25491609392607334</v>
      </c>
      <c r="G62" s="52">
        <f t="shared" si="1"/>
        <v>5.1551729388952618E-2</v>
      </c>
      <c r="H62" s="52">
        <f t="shared" si="1"/>
        <v>0.19227840776423052</v>
      </c>
      <c r="I62" s="52">
        <f t="shared" si="1"/>
        <v>3.8587657228713844E-2</v>
      </c>
      <c r="J62" s="52">
        <f t="shared" si="1"/>
        <v>9.3570754190227715E-2</v>
      </c>
      <c r="K62" s="52">
        <f t="shared" si="1"/>
        <v>1.8588266347217851E-2</v>
      </c>
      <c r="L62" s="52">
        <f t="shared" si="1"/>
        <v>3.0516837050648202E-2</v>
      </c>
      <c r="M62" s="52" t="str">
        <f t="shared" si="1"/>
        <v/>
      </c>
      <c r="N62" s="52" t="str">
        <f t="shared" si="1"/>
        <v/>
      </c>
      <c r="O62" s="52" t="str">
        <f t="shared" si="0"/>
        <v/>
      </c>
      <c r="P62" s="52" t="str">
        <f t="shared" si="0"/>
        <v/>
      </c>
      <c r="V62" s="53"/>
      <c r="X62" s="53"/>
    </row>
    <row r="63" spans="1:29">
      <c r="A63" s="52" t="s">
        <v>296</v>
      </c>
      <c r="B63" s="52">
        <f t="shared" si="1"/>
        <v>5.1644192818514796E-2</v>
      </c>
      <c r="C63" s="52">
        <f t="shared" si="1"/>
        <v>1.0552055114195559E-2</v>
      </c>
      <c r="D63" s="52">
        <f t="shared" si="1"/>
        <v>0.16619486804858002</v>
      </c>
      <c r="E63" s="52">
        <f t="shared" si="1"/>
        <v>3.3797014985947504E-2</v>
      </c>
      <c r="F63" s="52">
        <f t="shared" si="1"/>
        <v>0.24097241246360049</v>
      </c>
      <c r="G63" s="52">
        <f t="shared" si="1"/>
        <v>4.8742377662111022E-2</v>
      </c>
      <c r="H63" s="52">
        <f t="shared" si="1"/>
        <v>0.20738846782130502</v>
      </c>
      <c r="I63" s="52">
        <f t="shared" si="1"/>
        <v>4.1680617701072453E-2</v>
      </c>
      <c r="J63" s="52">
        <f t="shared" si="1"/>
        <v>0.11739161314542558</v>
      </c>
      <c r="K63" s="52">
        <f t="shared" si="1"/>
        <v>2.3407299181201109E-2</v>
      </c>
      <c r="L63" s="52">
        <f t="shared" si="1"/>
        <v>4.576953905782323E-2</v>
      </c>
      <c r="M63" s="52" t="str">
        <f t="shared" si="1"/>
        <v/>
      </c>
      <c r="N63" s="52">
        <f t="shared" si="1"/>
        <v>1.2459542000223216E-2</v>
      </c>
      <c r="O63" s="52" t="str">
        <f t="shared" si="0"/>
        <v/>
      </c>
      <c r="P63" s="52" t="str">
        <f t="shared" si="0"/>
        <v/>
      </c>
      <c r="V63" s="53"/>
      <c r="X63" s="53"/>
    </row>
    <row r="64" spans="1:29">
      <c r="A64" s="52" t="s">
        <v>297</v>
      </c>
      <c r="B64" s="52">
        <f t="shared" si="1"/>
        <v>4.3143423283557698E-2</v>
      </c>
      <c r="C64" s="52" t="str">
        <f t="shared" si="1"/>
        <v/>
      </c>
      <c r="D64" s="52">
        <f t="shared" si="1"/>
        <v>0.15198251383980552</v>
      </c>
      <c r="E64" s="52">
        <f t="shared" si="1"/>
        <v>1.7138888321451187E-2</v>
      </c>
      <c r="F64" s="52">
        <f t="shared" si="1"/>
        <v>0.24349886625947337</v>
      </c>
      <c r="G64" s="52">
        <f t="shared" si="1"/>
        <v>2.7414050211427288E-2</v>
      </c>
      <c r="H64" s="52">
        <f t="shared" si="1"/>
        <v>0.23420423671685087</v>
      </c>
      <c r="I64" s="52">
        <f t="shared" si="1"/>
        <v>2.6321165199272772E-2</v>
      </c>
      <c r="J64" s="52">
        <f t="shared" si="1"/>
        <v>0.15024615447470022</v>
      </c>
      <c r="K64" s="52">
        <f t="shared" si="1"/>
        <v>1.684268584152146E-2</v>
      </c>
      <c r="L64" s="52">
        <f t="shared" si="1"/>
        <v>6.7513737666741569E-2</v>
      </c>
      <c r="M64" s="52" t="str">
        <f t="shared" si="1"/>
        <v/>
      </c>
      <c r="N64" s="52">
        <f t="shared" si="1"/>
        <v>2.1694278185198049E-2</v>
      </c>
      <c r="O64" s="52" t="str">
        <f t="shared" si="0"/>
        <v/>
      </c>
      <c r="P64" s="52" t="str">
        <f t="shared" si="0"/>
        <v/>
      </c>
      <c r="V64" s="53"/>
      <c r="X64" s="53"/>
    </row>
    <row r="65" spans="1:24">
      <c r="A65" s="52" t="s">
        <v>298</v>
      </c>
      <c r="B65" s="52">
        <f t="shared" si="1"/>
        <v>3.2293611680798313E-2</v>
      </c>
      <c r="C65" s="52" t="str">
        <f t="shared" si="1"/>
        <v/>
      </c>
      <c r="D65" s="52">
        <f t="shared" si="1"/>
        <v>0.124174803840542</v>
      </c>
      <c r="E65" s="52">
        <f t="shared" si="1"/>
        <v>1.5386656055179733E-2</v>
      </c>
      <c r="F65" s="52">
        <f t="shared" si="1"/>
        <v>0.21886191802626342</v>
      </c>
      <c r="G65" s="52">
        <f t="shared" si="1"/>
        <v>2.7089901741712327E-2</v>
      </c>
      <c r="H65" s="52">
        <f t="shared" si="1"/>
        <v>0.23386084667421714</v>
      </c>
      <c r="I65" s="52">
        <f t="shared" si="1"/>
        <v>2.8895895191159815E-2</v>
      </c>
      <c r="J65" s="52">
        <f t="shared" si="1"/>
        <v>0.16876345567153367</v>
      </c>
      <c r="K65" s="52">
        <f t="shared" si="1"/>
        <v>2.0804636403522196E-2</v>
      </c>
      <c r="L65" s="52">
        <f t="shared" si="1"/>
        <v>8.6697888926301189E-2</v>
      </c>
      <c r="M65" s="52">
        <f t="shared" si="1"/>
        <v>1.0662503698715398E-2</v>
      </c>
      <c r="N65" s="52">
        <f t="shared" si="1"/>
        <v>3.2507882090054792E-2</v>
      </c>
      <c r="O65" s="52" t="str">
        <f t="shared" si="0"/>
        <v/>
      </c>
      <c r="P65" s="52" t="str">
        <f t="shared" si="0"/>
        <v/>
      </c>
    </row>
    <row r="66" spans="1:24">
      <c r="A66" s="52" t="s">
        <v>299</v>
      </c>
      <c r="B66" s="52">
        <f t="shared" si="1"/>
        <v>2.4440275429843731E-2</v>
      </c>
      <c r="C66" s="52" t="str">
        <f t="shared" si="1"/>
        <v/>
      </c>
      <c r="D66" s="52">
        <f t="shared" si="1"/>
        <v>0.10182245495402631</v>
      </c>
      <c r="E66" s="52">
        <f t="shared" si="1"/>
        <v>1.3771492186533625E-2</v>
      </c>
      <c r="F66" s="52">
        <f t="shared" si="1"/>
        <v>0.1958520595390261</v>
      </c>
      <c r="G66" s="52">
        <f t="shared" si="1"/>
        <v>2.6429720034634889E-2</v>
      </c>
      <c r="H66" s="52">
        <f t="shared" si="1"/>
        <v>0.23028079000536017</v>
      </c>
      <c r="I66" s="52">
        <f t="shared" si="1"/>
        <v>3.1016781429101553E-2</v>
      </c>
      <c r="J66" s="52">
        <f t="shared" si="1"/>
        <v>0.1847194161547025</v>
      </c>
      <c r="K66" s="52">
        <f t="shared" si="1"/>
        <v>2.4821671545788151E-2</v>
      </c>
      <c r="L66" s="52">
        <f t="shared" si="1"/>
        <v>0.10679091246443739</v>
      </c>
      <c r="M66" s="52">
        <f t="shared" si="1"/>
        <v>1.4307508349482538E-2</v>
      </c>
      <c r="N66" s="52">
        <f t="shared" si="1"/>
        <v>4.5746917907063041E-2</v>
      </c>
      <c r="O66" s="52" t="str">
        <f t="shared" si="0"/>
        <v/>
      </c>
      <c r="P66" s="52">
        <f t="shared" si="0"/>
        <v>1.4719828474827857E-2</v>
      </c>
      <c r="V66" s="53"/>
      <c r="X66" s="53"/>
    </row>
    <row r="67" spans="1:24">
      <c r="A67" s="52" t="s">
        <v>300</v>
      </c>
      <c r="B67" s="52">
        <f t="shared" si="1"/>
        <v>1.8591950114564916E-2</v>
      </c>
      <c r="C67" s="52" t="str">
        <f t="shared" si="1"/>
        <v/>
      </c>
      <c r="D67" s="52">
        <f t="shared" si="1"/>
        <v>8.3407443057575414E-2</v>
      </c>
      <c r="E67" s="52">
        <f t="shared" si="1"/>
        <v>1.2220257587963882E-2</v>
      </c>
      <c r="F67" s="52">
        <f t="shared" si="1"/>
        <v>0.17378294395212338</v>
      </c>
      <c r="G67" s="52">
        <f t="shared" si="1"/>
        <v>2.5413532261270782E-2</v>
      </c>
      <c r="H67" s="52">
        <f t="shared" si="1"/>
        <v>0.22295692568451228</v>
      </c>
      <c r="I67" s="52">
        <f t="shared" si="1"/>
        <v>3.252806578851003E-2</v>
      </c>
      <c r="J67" s="52">
        <f t="shared" si="1"/>
        <v>0.1968005524226033</v>
      </c>
      <c r="K67" s="52">
        <f t="shared" si="1"/>
        <v>2.8635997447137969E-2</v>
      </c>
      <c r="L67" s="52">
        <f t="shared" si="1"/>
        <v>0.12638759560154428</v>
      </c>
      <c r="M67" s="52">
        <f t="shared" si="1"/>
        <v>1.8340848931250587E-2</v>
      </c>
      <c r="N67" s="52">
        <f t="shared" si="1"/>
        <v>6.0933887150943201E-2</v>
      </c>
      <c r="O67" s="52" t="str">
        <f t="shared" si="0"/>
        <v/>
      </c>
      <c r="P67" s="52">
        <f t="shared" si="0"/>
        <v>2.2410780610803628E-2</v>
      </c>
    </row>
  </sheetData>
  <phoneticPr fontId="4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73D6-E71C-448D-AF13-19548E13A41C}">
  <dimension ref="A1:X305"/>
  <sheetViews>
    <sheetView topLeftCell="F1" workbookViewId="0">
      <pane ySplit="3" topLeftCell="A118" activePane="bottomLeft" state="frozen"/>
      <selection pane="bottomLeft" activeCell="C112" sqref="C112:X140"/>
    </sheetView>
  </sheetViews>
  <sheetFormatPr defaultColWidth="10.83203125" defaultRowHeight="12"/>
  <cols>
    <col min="1" max="16384" width="10.83203125" style="5"/>
  </cols>
  <sheetData>
    <row r="1" spans="1:24">
      <c r="A1" s="5" t="s">
        <v>239</v>
      </c>
    </row>
    <row r="2" spans="1:24">
      <c r="L2" s="22"/>
      <c r="N2" s="5" t="s">
        <v>513</v>
      </c>
      <c r="O2" s="22" t="s">
        <v>514</v>
      </c>
      <c r="P2" s="22" t="s">
        <v>515</v>
      </c>
      <c r="Q2" s="22" t="s">
        <v>516</v>
      </c>
      <c r="R2" s="22" t="s">
        <v>517</v>
      </c>
      <c r="S2" s="22" t="s">
        <v>518</v>
      </c>
      <c r="T2" s="22" t="s">
        <v>519</v>
      </c>
      <c r="U2" s="22" t="s">
        <v>520</v>
      </c>
      <c r="V2" s="22" t="s">
        <v>521</v>
      </c>
      <c r="W2" s="22" t="s">
        <v>522</v>
      </c>
    </row>
    <row r="3" spans="1:24" s="23" customFormat="1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/>
      <c r="M3" s="8"/>
      <c r="N3" s="2" t="s">
        <v>242</v>
      </c>
      <c r="O3" s="2" t="s">
        <v>243</v>
      </c>
      <c r="P3" s="2" t="s">
        <v>244</v>
      </c>
      <c r="Q3" s="2" t="s">
        <v>245</v>
      </c>
      <c r="R3" s="2" t="s">
        <v>246</v>
      </c>
      <c r="S3" s="2" t="s">
        <v>247</v>
      </c>
      <c r="T3" s="2" t="s">
        <v>248</v>
      </c>
      <c r="U3" s="2" t="s">
        <v>249</v>
      </c>
      <c r="V3" s="2" t="s">
        <v>250</v>
      </c>
      <c r="W3" s="2" t="s">
        <v>241</v>
      </c>
      <c r="X3" s="2" t="s">
        <v>11</v>
      </c>
    </row>
    <row r="4" spans="1:24" ht="24">
      <c r="A4" s="5" t="s">
        <v>12</v>
      </c>
      <c r="B4" s="5" t="s">
        <v>13</v>
      </c>
      <c r="C4" s="23" t="s">
        <v>101</v>
      </c>
      <c r="D4" s="23" t="s">
        <v>102</v>
      </c>
      <c r="E4" s="23" t="s">
        <v>103</v>
      </c>
      <c r="F4" s="23" t="s">
        <v>104</v>
      </c>
      <c r="G4" s="23" t="s">
        <v>105</v>
      </c>
      <c r="H4" s="23" t="s">
        <v>106</v>
      </c>
      <c r="I4" s="23" t="s">
        <v>107</v>
      </c>
      <c r="J4" s="23" t="s">
        <v>108</v>
      </c>
      <c r="K4" s="23" t="s">
        <v>109</v>
      </c>
      <c r="M4" s="24" t="s">
        <v>23</v>
      </c>
      <c r="N4" s="7"/>
      <c r="O4" s="7"/>
      <c r="P4" s="7"/>
      <c r="Q4" s="7"/>
      <c r="R4" s="7"/>
      <c r="S4" s="7"/>
      <c r="T4" s="7"/>
      <c r="U4" s="7"/>
      <c r="V4" s="7"/>
      <c r="W4" s="7"/>
      <c r="X4" s="7" t="s">
        <v>110</v>
      </c>
    </row>
    <row r="5" spans="1:24">
      <c r="A5" s="5" t="s">
        <v>10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M5" s="24">
        <v>0.2</v>
      </c>
      <c r="N5" s="24">
        <v>0.2</v>
      </c>
      <c r="O5" s="24">
        <v>0.2</v>
      </c>
      <c r="P5" s="24">
        <v>0.2</v>
      </c>
      <c r="Q5" s="24">
        <v>0.2</v>
      </c>
      <c r="R5" s="24">
        <v>0.2</v>
      </c>
      <c r="S5" s="24">
        <v>0.2</v>
      </c>
      <c r="T5" s="24">
        <v>0.2</v>
      </c>
      <c r="U5" s="24">
        <v>0.2</v>
      </c>
      <c r="V5" s="24">
        <v>0.2</v>
      </c>
      <c r="W5" s="24">
        <v>0.2</v>
      </c>
      <c r="X5" s="24">
        <v>1</v>
      </c>
    </row>
    <row r="6" spans="1:24">
      <c r="A6" s="5" t="s">
        <v>158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M6" s="24">
        <v>10</v>
      </c>
      <c r="N6" s="24">
        <v>10</v>
      </c>
      <c r="O6" s="24">
        <v>10</v>
      </c>
      <c r="P6" s="24">
        <v>10</v>
      </c>
      <c r="Q6" s="24">
        <v>10</v>
      </c>
      <c r="R6" s="24">
        <v>10</v>
      </c>
      <c r="S6" s="24">
        <v>10</v>
      </c>
      <c r="T6" s="24">
        <v>10</v>
      </c>
      <c r="U6" s="24">
        <v>10</v>
      </c>
      <c r="V6" s="24">
        <v>10</v>
      </c>
      <c r="W6" s="24">
        <v>10</v>
      </c>
      <c r="X6" s="24">
        <v>1</v>
      </c>
    </row>
    <row r="7" spans="1:24">
      <c r="A7" s="5" t="s">
        <v>159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M7" s="24">
        <v>0.5</v>
      </c>
      <c r="N7" s="24">
        <v>0.5</v>
      </c>
      <c r="O7" s="24">
        <v>0.5</v>
      </c>
      <c r="P7" s="24">
        <v>0.5</v>
      </c>
      <c r="Q7" s="24">
        <v>0.5</v>
      </c>
      <c r="R7" s="24">
        <v>0.5</v>
      </c>
      <c r="S7" s="24">
        <v>0.5</v>
      </c>
      <c r="T7" s="24">
        <v>0.5</v>
      </c>
      <c r="U7" s="24">
        <v>0.5</v>
      </c>
      <c r="V7" s="24">
        <v>0.5</v>
      </c>
      <c r="W7" s="24">
        <v>0.5</v>
      </c>
      <c r="X7" s="24">
        <v>1</v>
      </c>
    </row>
    <row r="8" spans="1:24">
      <c r="A8" s="5" t="s">
        <v>160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W8" s="24">
        <v>1</v>
      </c>
      <c r="X8" s="24">
        <v>1</v>
      </c>
    </row>
    <row r="9" spans="1:24">
      <c r="A9" s="5" t="s">
        <v>229</v>
      </c>
      <c r="B9" s="5">
        <v>0.15</v>
      </c>
      <c r="C9" s="5">
        <v>0.15</v>
      </c>
      <c r="D9" s="5">
        <v>0.15</v>
      </c>
      <c r="E9" s="5">
        <v>0.15</v>
      </c>
      <c r="F9" s="5">
        <v>0.15</v>
      </c>
      <c r="G9" s="5">
        <v>0.15</v>
      </c>
      <c r="H9" s="5">
        <v>0.15</v>
      </c>
      <c r="I9" s="5">
        <v>0.15</v>
      </c>
      <c r="J9" s="5">
        <v>0.15</v>
      </c>
      <c r="K9" s="5">
        <v>0.15</v>
      </c>
      <c r="M9" s="24">
        <v>0.15</v>
      </c>
      <c r="N9" s="24">
        <v>0.3</v>
      </c>
      <c r="O9" s="24">
        <v>0.3</v>
      </c>
      <c r="P9" s="24">
        <v>0.3</v>
      </c>
      <c r="Q9" s="24">
        <v>0.3</v>
      </c>
      <c r="R9" s="24">
        <v>0.3</v>
      </c>
      <c r="S9" s="24">
        <v>0.3</v>
      </c>
      <c r="T9" s="24">
        <v>0.6</v>
      </c>
      <c r="U9" s="24">
        <v>0.3</v>
      </c>
      <c r="V9" s="24">
        <v>0.3</v>
      </c>
      <c r="W9" s="24">
        <v>0.3</v>
      </c>
      <c r="X9" s="24">
        <v>0.15</v>
      </c>
    </row>
    <row r="10" spans="1:24">
      <c r="A10" s="25" t="s">
        <v>25</v>
      </c>
      <c r="B10" s="25" t="s">
        <v>226</v>
      </c>
      <c r="C10" s="25" t="s">
        <v>161</v>
      </c>
      <c r="D10" s="25" t="s">
        <v>161</v>
      </c>
      <c r="E10" s="25" t="s">
        <v>161</v>
      </c>
      <c r="F10" s="25" t="s">
        <v>161</v>
      </c>
      <c r="G10" s="25" t="s">
        <v>161</v>
      </c>
      <c r="H10" s="25" t="s">
        <v>161</v>
      </c>
      <c r="I10" s="25" t="s">
        <v>161</v>
      </c>
      <c r="J10" s="25" t="s">
        <v>161</v>
      </c>
      <c r="K10" s="25" t="s">
        <v>161</v>
      </c>
      <c r="L10" s="25"/>
      <c r="M10" s="26" t="s">
        <v>227</v>
      </c>
      <c r="N10" s="26" t="s">
        <v>227</v>
      </c>
      <c r="O10" s="26" t="s">
        <v>227</v>
      </c>
      <c r="P10" s="26" t="s">
        <v>227</v>
      </c>
      <c r="Q10" s="26" t="s">
        <v>227</v>
      </c>
      <c r="R10" s="26" t="s">
        <v>227</v>
      </c>
      <c r="S10" s="26" t="s">
        <v>227</v>
      </c>
      <c r="T10" s="26" t="s">
        <v>227</v>
      </c>
      <c r="U10" s="26" t="s">
        <v>227</v>
      </c>
      <c r="V10" s="26" t="s">
        <v>227</v>
      </c>
      <c r="W10" s="26" t="s">
        <v>227</v>
      </c>
      <c r="X10" s="26" t="s">
        <v>228</v>
      </c>
    </row>
    <row r="11" spans="1:24">
      <c r="A11" s="5" t="s">
        <v>111</v>
      </c>
      <c r="B11" s="5">
        <f t="shared" ref="B11:B38" si="0">IF(B49=0,0,ROUNDUP(B49,0-INT(LOG(B49))))</f>
        <v>2E-3</v>
      </c>
      <c r="C11" s="5">
        <f t="shared" ref="C11:K26" si="1">IF(C49&lt;$B11,0,ROUND(C49,1-INT(LOG(C49))))</f>
        <v>0</v>
      </c>
      <c r="D11" s="5">
        <f t="shared" si="1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M11" s="27">
        <f t="shared" ref="M11:M38" si="2">ROUNDUP(M49,0-INT(LOG(M49)))</f>
        <v>0.2</v>
      </c>
      <c r="N11" s="5">
        <f>IF(N49&lt;$M11,0,ROUND(N49,1-INT(LOG(N49))))</f>
        <v>0</v>
      </c>
      <c r="O11" s="5">
        <f t="shared" ref="N11:W26" si="3">IF(O49&lt;$M11,0,ROUND(O49,1-INT(LOG(O49))))</f>
        <v>0</v>
      </c>
      <c r="P11" s="5">
        <f t="shared" si="3"/>
        <v>0</v>
      </c>
      <c r="Q11" s="5">
        <f t="shared" si="3"/>
        <v>0</v>
      </c>
      <c r="R11" s="5">
        <f t="shared" si="3"/>
        <v>0</v>
      </c>
      <c r="S11" s="5">
        <f t="shared" si="3"/>
        <v>0</v>
      </c>
      <c r="T11" s="5">
        <f t="shared" si="3"/>
        <v>0</v>
      </c>
      <c r="U11" s="5">
        <f t="shared" si="3"/>
        <v>0</v>
      </c>
      <c r="V11" s="5">
        <f t="shared" si="3"/>
        <v>0</v>
      </c>
      <c r="W11" s="5">
        <f t="shared" si="3"/>
        <v>0</v>
      </c>
      <c r="X11" s="5">
        <f>IF(X49&lt;$B11,0,ROUND(X49,1-INT(LOG(X49))))</f>
        <v>0</v>
      </c>
    </row>
    <row r="12" spans="1:24">
      <c r="A12" s="5" t="s">
        <v>112</v>
      </c>
      <c r="B12" s="5">
        <f t="shared" si="0"/>
        <v>2E-3</v>
      </c>
      <c r="C12" s="5">
        <f t="shared" si="1"/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M12" s="5">
        <f t="shared" si="2"/>
        <v>0.2</v>
      </c>
      <c r="N12" s="5">
        <f t="shared" si="3"/>
        <v>0</v>
      </c>
      <c r="O12" s="5">
        <f t="shared" si="3"/>
        <v>0</v>
      </c>
      <c r="P12" s="5">
        <f t="shared" si="3"/>
        <v>0</v>
      </c>
      <c r="Q12" s="5">
        <f t="shared" si="3"/>
        <v>0</v>
      </c>
      <c r="R12" s="5">
        <f t="shared" si="3"/>
        <v>0</v>
      </c>
      <c r="S12" s="5">
        <f t="shared" si="3"/>
        <v>0</v>
      </c>
      <c r="T12" s="5">
        <f t="shared" si="3"/>
        <v>0</v>
      </c>
      <c r="U12" s="5">
        <f t="shared" si="3"/>
        <v>0</v>
      </c>
      <c r="V12" s="5">
        <f t="shared" si="3"/>
        <v>0</v>
      </c>
      <c r="W12" s="5">
        <f t="shared" si="3"/>
        <v>0</v>
      </c>
      <c r="X12" s="5">
        <f t="shared" ref="X12:X38" si="4">IF(X50&lt;$B12,0,ROUND(X50,1-INT(LOG(X50))))</f>
        <v>0</v>
      </c>
    </row>
    <row r="13" spans="1:24">
      <c r="A13" s="5" t="s">
        <v>113</v>
      </c>
      <c r="B13" s="5">
        <f t="shared" si="0"/>
        <v>2E-3</v>
      </c>
      <c r="C13" s="5">
        <f t="shared" si="1"/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M13" s="5">
        <f t="shared" si="2"/>
        <v>0.2</v>
      </c>
      <c r="N13" s="5">
        <f t="shared" si="3"/>
        <v>0</v>
      </c>
      <c r="O13" s="5">
        <f t="shared" si="3"/>
        <v>0</v>
      </c>
      <c r="P13" s="5">
        <f t="shared" si="3"/>
        <v>0</v>
      </c>
      <c r="Q13" s="5">
        <f t="shared" si="3"/>
        <v>0</v>
      </c>
      <c r="R13" s="5">
        <f t="shared" si="3"/>
        <v>0</v>
      </c>
      <c r="S13" s="5">
        <f t="shared" si="3"/>
        <v>0</v>
      </c>
      <c r="T13" s="5">
        <f t="shared" si="3"/>
        <v>0</v>
      </c>
      <c r="U13" s="5">
        <f t="shared" si="3"/>
        <v>0</v>
      </c>
      <c r="V13" s="5">
        <f t="shared" si="3"/>
        <v>0</v>
      </c>
      <c r="W13" s="5">
        <f t="shared" si="3"/>
        <v>0</v>
      </c>
      <c r="X13" s="5">
        <f t="shared" si="4"/>
        <v>0</v>
      </c>
    </row>
    <row r="14" spans="1:24">
      <c r="A14" s="5" t="s">
        <v>114</v>
      </c>
      <c r="B14" s="5">
        <f t="shared" si="0"/>
        <v>2E-3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M14" s="5">
        <f t="shared" si="2"/>
        <v>0.2</v>
      </c>
      <c r="N14" s="5">
        <f t="shared" si="3"/>
        <v>0</v>
      </c>
      <c r="O14" s="5">
        <f t="shared" si="3"/>
        <v>0</v>
      </c>
      <c r="P14" s="5">
        <f t="shared" si="3"/>
        <v>0</v>
      </c>
      <c r="Q14" s="5">
        <f t="shared" si="3"/>
        <v>0</v>
      </c>
      <c r="R14" s="5">
        <f t="shared" si="3"/>
        <v>0</v>
      </c>
      <c r="S14" s="5">
        <f t="shared" si="3"/>
        <v>0</v>
      </c>
      <c r="T14" s="5">
        <f t="shared" si="3"/>
        <v>0</v>
      </c>
      <c r="U14" s="5">
        <f t="shared" si="3"/>
        <v>0</v>
      </c>
      <c r="V14" s="5">
        <f t="shared" si="3"/>
        <v>0</v>
      </c>
      <c r="W14" s="5">
        <f t="shared" si="3"/>
        <v>0</v>
      </c>
      <c r="X14" s="5">
        <f t="shared" si="4"/>
        <v>0</v>
      </c>
    </row>
    <row r="15" spans="1:24">
      <c r="A15" s="5" t="s">
        <v>115</v>
      </c>
      <c r="B15" s="5">
        <f t="shared" si="0"/>
        <v>2E-3</v>
      </c>
      <c r="C15" s="5">
        <f t="shared" si="1"/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5">
        <f t="shared" si="1"/>
        <v>0</v>
      </c>
      <c r="M15" s="5">
        <f t="shared" si="2"/>
        <v>0.2</v>
      </c>
      <c r="N15" s="5">
        <f t="shared" si="3"/>
        <v>0</v>
      </c>
      <c r="O15" s="5">
        <f t="shared" si="3"/>
        <v>0</v>
      </c>
      <c r="P15" s="5">
        <f t="shared" si="3"/>
        <v>0</v>
      </c>
      <c r="Q15" s="5">
        <f t="shared" si="3"/>
        <v>0</v>
      </c>
      <c r="R15" s="5">
        <f t="shared" si="3"/>
        <v>0</v>
      </c>
      <c r="S15" s="5">
        <f t="shared" si="3"/>
        <v>0</v>
      </c>
      <c r="T15" s="5">
        <f t="shared" si="3"/>
        <v>0</v>
      </c>
      <c r="U15" s="5">
        <f t="shared" si="3"/>
        <v>0</v>
      </c>
      <c r="V15" s="5">
        <f t="shared" si="3"/>
        <v>0</v>
      </c>
      <c r="W15" s="5">
        <f t="shared" si="3"/>
        <v>0</v>
      </c>
      <c r="X15" s="5">
        <f t="shared" si="4"/>
        <v>0</v>
      </c>
    </row>
    <row r="16" spans="1:24">
      <c r="A16" s="5" t="s">
        <v>116</v>
      </c>
      <c r="B16" s="5">
        <f t="shared" si="0"/>
        <v>2E-3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M16" s="5">
        <f t="shared" si="2"/>
        <v>0.2</v>
      </c>
      <c r="N16" s="5">
        <f t="shared" si="3"/>
        <v>0</v>
      </c>
      <c r="O16" s="5">
        <f t="shared" si="3"/>
        <v>0</v>
      </c>
      <c r="P16" s="5">
        <f t="shared" si="3"/>
        <v>0</v>
      </c>
      <c r="Q16" s="5">
        <f t="shared" si="3"/>
        <v>0</v>
      </c>
      <c r="R16" s="5">
        <f t="shared" si="3"/>
        <v>0</v>
      </c>
      <c r="S16" s="5">
        <f t="shared" si="3"/>
        <v>0</v>
      </c>
      <c r="T16" s="5">
        <f t="shared" si="3"/>
        <v>0</v>
      </c>
      <c r="U16" s="5">
        <f t="shared" si="3"/>
        <v>0</v>
      </c>
      <c r="V16" s="5">
        <f t="shared" si="3"/>
        <v>0</v>
      </c>
      <c r="W16" s="5">
        <f t="shared" si="3"/>
        <v>0</v>
      </c>
      <c r="X16" s="5">
        <f t="shared" si="4"/>
        <v>0</v>
      </c>
    </row>
    <row r="17" spans="1:24">
      <c r="A17" s="25" t="s">
        <v>117</v>
      </c>
      <c r="B17" s="25">
        <f t="shared" si="0"/>
        <v>2E-3</v>
      </c>
      <c r="C17" s="25">
        <f t="shared" si="1"/>
        <v>0</v>
      </c>
      <c r="D17" s="25">
        <f t="shared" si="1"/>
        <v>0</v>
      </c>
      <c r="E17" s="25">
        <f t="shared" si="1"/>
        <v>0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/>
      <c r="M17" s="25">
        <f t="shared" si="2"/>
        <v>0.2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 t="shared" si="3"/>
        <v>0</v>
      </c>
      <c r="R17" s="25">
        <f t="shared" si="3"/>
        <v>0</v>
      </c>
      <c r="S17" s="25">
        <f t="shared" si="3"/>
        <v>0</v>
      </c>
      <c r="T17" s="25">
        <f t="shared" si="3"/>
        <v>0</v>
      </c>
      <c r="U17" s="25">
        <f t="shared" si="3"/>
        <v>0</v>
      </c>
      <c r="V17" s="25">
        <f t="shared" si="3"/>
        <v>0</v>
      </c>
      <c r="W17" s="25">
        <f t="shared" si="3"/>
        <v>0</v>
      </c>
      <c r="X17" s="25">
        <f t="shared" si="4"/>
        <v>0</v>
      </c>
    </row>
    <row r="18" spans="1:24">
      <c r="A18" s="5" t="s">
        <v>118</v>
      </c>
      <c r="B18" s="5">
        <f t="shared" si="0"/>
        <v>2E-3</v>
      </c>
      <c r="C18" s="5">
        <f t="shared" si="1"/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M18" s="5">
        <f t="shared" si="2"/>
        <v>0.2</v>
      </c>
      <c r="N18" s="5">
        <f t="shared" si="3"/>
        <v>0</v>
      </c>
      <c r="O18" s="5">
        <f t="shared" si="3"/>
        <v>0</v>
      </c>
      <c r="P18" s="5">
        <f t="shared" si="3"/>
        <v>0</v>
      </c>
      <c r="Q18" s="5">
        <f t="shared" si="3"/>
        <v>0</v>
      </c>
      <c r="R18" s="5">
        <f t="shared" si="3"/>
        <v>0</v>
      </c>
      <c r="S18" s="5">
        <f t="shared" si="3"/>
        <v>0</v>
      </c>
      <c r="T18" s="5">
        <f t="shared" si="3"/>
        <v>0</v>
      </c>
      <c r="U18" s="5">
        <f t="shared" si="3"/>
        <v>0</v>
      </c>
      <c r="V18" s="5">
        <f t="shared" si="3"/>
        <v>0</v>
      </c>
      <c r="W18" s="5">
        <f t="shared" si="3"/>
        <v>0</v>
      </c>
      <c r="X18" s="5">
        <f t="shared" si="4"/>
        <v>0</v>
      </c>
    </row>
    <row r="19" spans="1:24">
      <c r="A19" s="5" t="s">
        <v>119</v>
      </c>
      <c r="B19" s="5">
        <f t="shared" si="0"/>
        <v>2E-3</v>
      </c>
      <c r="C19" s="5">
        <f t="shared" si="1"/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M19" s="5">
        <f t="shared" si="2"/>
        <v>0.2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</v>
      </c>
      <c r="X19" s="5">
        <f t="shared" si="4"/>
        <v>0</v>
      </c>
    </row>
    <row r="20" spans="1:24">
      <c r="A20" s="5" t="s">
        <v>120</v>
      </c>
      <c r="B20" s="5">
        <f t="shared" si="0"/>
        <v>2E-3</v>
      </c>
      <c r="C20" s="5">
        <f t="shared" si="1"/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M20" s="5">
        <f t="shared" si="2"/>
        <v>0.2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</v>
      </c>
      <c r="X20" s="5">
        <f t="shared" si="4"/>
        <v>0</v>
      </c>
    </row>
    <row r="21" spans="1:24">
      <c r="A21" s="5" t="s">
        <v>121</v>
      </c>
      <c r="B21" s="5">
        <f t="shared" si="0"/>
        <v>2E-3</v>
      </c>
      <c r="C21" s="5">
        <f t="shared" si="1"/>
        <v>0</v>
      </c>
      <c r="D21" s="5">
        <f t="shared" si="1"/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  <c r="I21" s="5">
        <f t="shared" si="1"/>
        <v>0</v>
      </c>
      <c r="J21" s="5">
        <f t="shared" si="1"/>
        <v>0</v>
      </c>
      <c r="K21" s="5">
        <f t="shared" si="1"/>
        <v>0</v>
      </c>
      <c r="M21" s="5">
        <f t="shared" si="2"/>
        <v>0.2</v>
      </c>
      <c r="N21" s="5">
        <f t="shared" si="3"/>
        <v>0</v>
      </c>
      <c r="O21" s="5">
        <f t="shared" si="3"/>
        <v>0</v>
      </c>
      <c r="P21" s="5">
        <f t="shared" si="3"/>
        <v>0</v>
      </c>
      <c r="Q21" s="5">
        <f t="shared" si="3"/>
        <v>0</v>
      </c>
      <c r="R21" s="5">
        <f t="shared" si="3"/>
        <v>0</v>
      </c>
      <c r="S21" s="5">
        <f t="shared" si="3"/>
        <v>0</v>
      </c>
      <c r="T21" s="5">
        <f t="shared" si="3"/>
        <v>0</v>
      </c>
      <c r="U21" s="5">
        <f t="shared" si="3"/>
        <v>0</v>
      </c>
      <c r="V21" s="5">
        <f t="shared" si="3"/>
        <v>0</v>
      </c>
      <c r="W21" s="5">
        <f t="shared" si="3"/>
        <v>0</v>
      </c>
      <c r="X21" s="5">
        <f t="shared" si="4"/>
        <v>0</v>
      </c>
    </row>
    <row r="22" spans="1:24">
      <c r="A22" s="5" t="s">
        <v>122</v>
      </c>
      <c r="B22" s="5">
        <f t="shared" si="0"/>
        <v>2E-3</v>
      </c>
      <c r="C22" s="5">
        <f t="shared" si="1"/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M22" s="5">
        <f t="shared" si="2"/>
        <v>0.2</v>
      </c>
      <c r="N22" s="5">
        <f t="shared" si="3"/>
        <v>0</v>
      </c>
      <c r="O22" s="5">
        <f t="shared" si="3"/>
        <v>0</v>
      </c>
      <c r="P22" s="5">
        <f t="shared" si="3"/>
        <v>0</v>
      </c>
      <c r="Q22" s="5">
        <f t="shared" si="3"/>
        <v>0</v>
      </c>
      <c r="R22" s="5">
        <f t="shared" si="3"/>
        <v>0</v>
      </c>
      <c r="S22" s="5">
        <f t="shared" si="3"/>
        <v>0</v>
      </c>
      <c r="T22" s="5">
        <f t="shared" si="3"/>
        <v>0</v>
      </c>
      <c r="U22" s="5">
        <f t="shared" si="3"/>
        <v>0</v>
      </c>
      <c r="V22" s="5">
        <f t="shared" si="3"/>
        <v>0</v>
      </c>
      <c r="W22" s="5">
        <f t="shared" si="3"/>
        <v>0</v>
      </c>
      <c r="X22" s="5">
        <f t="shared" si="4"/>
        <v>0</v>
      </c>
    </row>
    <row r="23" spans="1:24">
      <c r="A23" s="5" t="s">
        <v>123</v>
      </c>
      <c r="B23" s="5">
        <f t="shared" si="0"/>
        <v>2E-3</v>
      </c>
      <c r="C23" s="5">
        <f t="shared" si="1"/>
        <v>0</v>
      </c>
      <c r="D23" s="5">
        <f t="shared" si="1"/>
        <v>0</v>
      </c>
      <c r="E23" s="5">
        <f t="shared" si="1"/>
        <v>0</v>
      </c>
      <c r="F23" s="5">
        <f t="shared" si="1"/>
        <v>0</v>
      </c>
      <c r="G23" s="5">
        <f t="shared" si="1"/>
        <v>0</v>
      </c>
      <c r="H23" s="5">
        <f t="shared" si="1"/>
        <v>0</v>
      </c>
      <c r="I23" s="5">
        <f t="shared" si="1"/>
        <v>0</v>
      </c>
      <c r="J23" s="5">
        <f t="shared" si="1"/>
        <v>0</v>
      </c>
      <c r="K23" s="5">
        <f t="shared" si="1"/>
        <v>0</v>
      </c>
      <c r="M23" s="5">
        <f t="shared" si="2"/>
        <v>0.2</v>
      </c>
      <c r="N23" s="5">
        <f t="shared" si="3"/>
        <v>0</v>
      </c>
      <c r="O23" s="5">
        <f t="shared" si="3"/>
        <v>0</v>
      </c>
      <c r="P23" s="5">
        <f t="shared" si="3"/>
        <v>0</v>
      </c>
      <c r="Q23" s="5">
        <f t="shared" si="3"/>
        <v>0</v>
      </c>
      <c r="R23" s="5">
        <f t="shared" si="3"/>
        <v>0</v>
      </c>
      <c r="S23" s="5">
        <f t="shared" si="3"/>
        <v>0</v>
      </c>
      <c r="T23" s="5">
        <f t="shared" si="3"/>
        <v>0</v>
      </c>
      <c r="U23" s="5">
        <f t="shared" si="3"/>
        <v>0</v>
      </c>
      <c r="V23" s="5">
        <f t="shared" si="3"/>
        <v>0</v>
      </c>
      <c r="W23" s="5">
        <f t="shared" si="3"/>
        <v>0</v>
      </c>
      <c r="X23" s="5">
        <f t="shared" si="4"/>
        <v>0</v>
      </c>
    </row>
    <row r="24" spans="1:24">
      <c r="A24" s="25" t="s">
        <v>124</v>
      </c>
      <c r="B24" s="25">
        <f t="shared" si="0"/>
        <v>2E-3</v>
      </c>
      <c r="C24" s="25">
        <f t="shared" si="1"/>
        <v>0</v>
      </c>
      <c r="D24" s="25">
        <f t="shared" si="1"/>
        <v>0</v>
      </c>
      <c r="E24" s="25">
        <f t="shared" si="1"/>
        <v>0</v>
      </c>
      <c r="F24" s="25">
        <f t="shared" si="1"/>
        <v>0</v>
      </c>
      <c r="G24" s="25">
        <f t="shared" si="1"/>
        <v>0</v>
      </c>
      <c r="H24" s="25">
        <f t="shared" si="1"/>
        <v>0</v>
      </c>
      <c r="I24" s="25">
        <f t="shared" si="1"/>
        <v>0</v>
      </c>
      <c r="J24" s="25">
        <f t="shared" si="1"/>
        <v>0</v>
      </c>
      <c r="K24" s="25">
        <f t="shared" si="1"/>
        <v>0</v>
      </c>
      <c r="L24" s="25"/>
      <c r="M24" s="25">
        <f t="shared" si="2"/>
        <v>0.2</v>
      </c>
      <c r="N24" s="25">
        <f t="shared" si="3"/>
        <v>0</v>
      </c>
      <c r="O24" s="25">
        <f t="shared" si="3"/>
        <v>0</v>
      </c>
      <c r="P24" s="25">
        <f t="shared" si="3"/>
        <v>0</v>
      </c>
      <c r="Q24" s="25">
        <f t="shared" si="3"/>
        <v>0</v>
      </c>
      <c r="R24" s="25">
        <f t="shared" si="3"/>
        <v>0</v>
      </c>
      <c r="S24" s="25">
        <f t="shared" si="3"/>
        <v>0</v>
      </c>
      <c r="T24" s="25">
        <f t="shared" si="3"/>
        <v>0</v>
      </c>
      <c r="U24" s="25">
        <f t="shared" si="3"/>
        <v>0</v>
      </c>
      <c r="V24" s="25">
        <f t="shared" si="3"/>
        <v>0</v>
      </c>
      <c r="W24" s="25">
        <f t="shared" si="3"/>
        <v>0</v>
      </c>
      <c r="X24" s="25">
        <f t="shared" si="4"/>
        <v>0</v>
      </c>
    </row>
    <row r="25" spans="1:24">
      <c r="A25" s="5" t="s">
        <v>125</v>
      </c>
      <c r="B25" s="5">
        <f t="shared" si="0"/>
        <v>2E-3</v>
      </c>
      <c r="C25" s="5">
        <f t="shared" si="1"/>
        <v>0</v>
      </c>
      <c r="D25" s="5">
        <f t="shared" si="1"/>
        <v>0</v>
      </c>
      <c r="E25" s="5">
        <f t="shared" si="1"/>
        <v>0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M25" s="5">
        <f t="shared" si="2"/>
        <v>0.2</v>
      </c>
      <c r="N25" s="5">
        <f t="shared" si="3"/>
        <v>0</v>
      </c>
      <c r="O25" s="5">
        <f t="shared" si="3"/>
        <v>0</v>
      </c>
      <c r="P25" s="5">
        <f t="shared" si="3"/>
        <v>0</v>
      </c>
      <c r="Q25" s="5">
        <f t="shared" si="3"/>
        <v>0</v>
      </c>
      <c r="R25" s="5">
        <f t="shared" si="3"/>
        <v>0</v>
      </c>
      <c r="S25" s="5">
        <f t="shared" si="3"/>
        <v>0</v>
      </c>
      <c r="T25" s="5">
        <f t="shared" si="3"/>
        <v>0</v>
      </c>
      <c r="U25" s="5">
        <f t="shared" si="3"/>
        <v>0</v>
      </c>
      <c r="V25" s="5">
        <f t="shared" si="3"/>
        <v>0</v>
      </c>
      <c r="W25" s="5">
        <f t="shared" si="3"/>
        <v>0</v>
      </c>
      <c r="X25" s="5">
        <f t="shared" si="4"/>
        <v>0</v>
      </c>
    </row>
    <row r="26" spans="1:24">
      <c r="A26" s="5" t="s">
        <v>126</v>
      </c>
      <c r="B26" s="5">
        <f t="shared" si="0"/>
        <v>2E-3</v>
      </c>
      <c r="C26" s="5">
        <f t="shared" si="1"/>
        <v>0</v>
      </c>
      <c r="D26" s="5">
        <f t="shared" si="1"/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M26" s="5">
        <f t="shared" si="2"/>
        <v>0.2</v>
      </c>
      <c r="N26" s="5">
        <f t="shared" si="3"/>
        <v>0</v>
      </c>
      <c r="O26" s="5">
        <f t="shared" si="3"/>
        <v>0</v>
      </c>
      <c r="P26" s="5">
        <f t="shared" si="3"/>
        <v>0</v>
      </c>
      <c r="Q26" s="5">
        <f t="shared" si="3"/>
        <v>0</v>
      </c>
      <c r="R26" s="5">
        <f t="shared" si="3"/>
        <v>0</v>
      </c>
      <c r="S26" s="5">
        <f t="shared" si="3"/>
        <v>0</v>
      </c>
      <c r="T26" s="5">
        <f t="shared" si="3"/>
        <v>0</v>
      </c>
      <c r="U26" s="5">
        <f t="shared" si="3"/>
        <v>0</v>
      </c>
      <c r="V26" s="5">
        <f t="shared" si="3"/>
        <v>0</v>
      </c>
      <c r="W26" s="5">
        <f t="shared" si="3"/>
        <v>0</v>
      </c>
      <c r="X26" s="5">
        <f t="shared" si="4"/>
        <v>0</v>
      </c>
    </row>
    <row r="27" spans="1:24">
      <c r="A27" s="5" t="s">
        <v>127</v>
      </c>
      <c r="B27" s="5">
        <f t="shared" si="0"/>
        <v>2E-3</v>
      </c>
      <c r="C27" s="5">
        <f t="shared" ref="C27:K38" si="5">IF(C65&lt;$B27,0,ROUND(C65,1-INT(LOG(C65))))</f>
        <v>0</v>
      </c>
      <c r="D27" s="5">
        <f t="shared" si="5"/>
        <v>0</v>
      </c>
      <c r="E27" s="5">
        <f t="shared" si="5"/>
        <v>0</v>
      </c>
      <c r="F27" s="5">
        <f t="shared" si="5"/>
        <v>0</v>
      </c>
      <c r="G27" s="5">
        <f t="shared" si="5"/>
        <v>0</v>
      </c>
      <c r="H27" s="5">
        <f t="shared" si="5"/>
        <v>0</v>
      </c>
      <c r="I27" s="5">
        <f t="shared" si="5"/>
        <v>0</v>
      </c>
      <c r="J27" s="5">
        <f t="shared" si="5"/>
        <v>0</v>
      </c>
      <c r="K27" s="5">
        <f t="shared" si="5"/>
        <v>0</v>
      </c>
      <c r="M27" s="5">
        <f t="shared" si="2"/>
        <v>0.2</v>
      </c>
      <c r="N27" s="5">
        <f t="shared" ref="N27:W38" si="6">IF(N65&lt;$M27,0,ROUND(N65,1-INT(LOG(N65))))</f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>
        <f t="shared" si="6"/>
        <v>0</v>
      </c>
      <c r="X27" s="5">
        <f t="shared" si="4"/>
        <v>0</v>
      </c>
    </row>
    <row r="28" spans="1:24">
      <c r="A28" s="5" t="s">
        <v>128</v>
      </c>
      <c r="B28" s="5">
        <f t="shared" si="0"/>
        <v>2E-3</v>
      </c>
      <c r="C28" s="5">
        <f t="shared" si="5"/>
        <v>0</v>
      </c>
      <c r="D28" s="5">
        <f t="shared" si="5"/>
        <v>0</v>
      </c>
      <c r="E28" s="5">
        <f t="shared" si="5"/>
        <v>0</v>
      </c>
      <c r="F28" s="5">
        <f t="shared" si="5"/>
        <v>0</v>
      </c>
      <c r="G28" s="5">
        <f t="shared" si="5"/>
        <v>0</v>
      </c>
      <c r="H28" s="5">
        <f t="shared" si="5"/>
        <v>0</v>
      </c>
      <c r="I28" s="5">
        <f t="shared" si="5"/>
        <v>0</v>
      </c>
      <c r="J28" s="5">
        <f t="shared" si="5"/>
        <v>0</v>
      </c>
      <c r="K28" s="5">
        <f t="shared" si="5"/>
        <v>0</v>
      </c>
      <c r="M28" s="5">
        <f t="shared" si="2"/>
        <v>0.2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0</v>
      </c>
      <c r="X28" s="5">
        <f t="shared" si="4"/>
        <v>0</v>
      </c>
    </row>
    <row r="29" spans="1:24">
      <c r="A29" s="5" t="s">
        <v>129</v>
      </c>
      <c r="B29" s="5">
        <f t="shared" si="0"/>
        <v>2E-3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5">
        <f t="shared" si="5"/>
        <v>0</v>
      </c>
      <c r="G29" s="5">
        <f t="shared" si="5"/>
        <v>0</v>
      </c>
      <c r="H29" s="5">
        <f t="shared" si="5"/>
        <v>0</v>
      </c>
      <c r="I29" s="5">
        <f t="shared" si="5"/>
        <v>0</v>
      </c>
      <c r="J29" s="5">
        <f t="shared" si="5"/>
        <v>0</v>
      </c>
      <c r="K29" s="5">
        <f t="shared" si="5"/>
        <v>0</v>
      </c>
      <c r="M29" s="5">
        <f t="shared" si="2"/>
        <v>0.2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5">
        <f t="shared" si="6"/>
        <v>0</v>
      </c>
      <c r="V29" s="5">
        <f t="shared" si="6"/>
        <v>0</v>
      </c>
      <c r="W29" s="5">
        <f t="shared" si="6"/>
        <v>0</v>
      </c>
      <c r="X29" s="5">
        <f t="shared" si="4"/>
        <v>0</v>
      </c>
    </row>
    <row r="30" spans="1:24">
      <c r="A30" s="5" t="s">
        <v>130</v>
      </c>
      <c r="B30" s="5">
        <f t="shared" si="0"/>
        <v>2E-3</v>
      </c>
      <c r="C30" s="5">
        <f t="shared" si="5"/>
        <v>0</v>
      </c>
      <c r="D30" s="5">
        <f t="shared" si="5"/>
        <v>0</v>
      </c>
      <c r="E30" s="5">
        <f t="shared" si="5"/>
        <v>0</v>
      </c>
      <c r="F30" s="5">
        <f t="shared" si="5"/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M30" s="5">
        <f t="shared" si="2"/>
        <v>0.2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>
        <f t="shared" si="6"/>
        <v>0</v>
      </c>
      <c r="X30" s="5">
        <f t="shared" si="4"/>
        <v>0</v>
      </c>
    </row>
    <row r="31" spans="1:24">
      <c r="A31" s="25" t="s">
        <v>131</v>
      </c>
      <c r="B31" s="25">
        <f t="shared" si="0"/>
        <v>2E-3</v>
      </c>
      <c r="C31" s="25">
        <f t="shared" si="5"/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  <c r="I31" s="25">
        <f t="shared" si="5"/>
        <v>0</v>
      </c>
      <c r="J31" s="25">
        <f t="shared" si="5"/>
        <v>0</v>
      </c>
      <c r="K31" s="25">
        <f t="shared" si="5"/>
        <v>0</v>
      </c>
      <c r="L31" s="25"/>
      <c r="M31" s="25">
        <f t="shared" si="2"/>
        <v>0.2</v>
      </c>
      <c r="N31" s="25">
        <f t="shared" si="6"/>
        <v>0</v>
      </c>
      <c r="O31" s="25">
        <f t="shared" si="6"/>
        <v>0</v>
      </c>
      <c r="P31" s="25">
        <f t="shared" si="6"/>
        <v>0</v>
      </c>
      <c r="Q31" s="25">
        <f t="shared" si="6"/>
        <v>0</v>
      </c>
      <c r="R31" s="25">
        <f t="shared" si="6"/>
        <v>0</v>
      </c>
      <c r="S31" s="25">
        <f t="shared" si="6"/>
        <v>0</v>
      </c>
      <c r="T31" s="25">
        <f t="shared" si="6"/>
        <v>0</v>
      </c>
      <c r="U31" s="25">
        <f t="shared" si="6"/>
        <v>0</v>
      </c>
      <c r="V31" s="25">
        <f t="shared" si="6"/>
        <v>0</v>
      </c>
      <c r="W31" s="25">
        <f t="shared" si="6"/>
        <v>0</v>
      </c>
      <c r="X31" s="25">
        <f t="shared" si="4"/>
        <v>0</v>
      </c>
    </row>
    <row r="32" spans="1:24">
      <c r="A32" s="5" t="s">
        <v>132</v>
      </c>
      <c r="B32" s="5">
        <f t="shared" si="0"/>
        <v>2E-3</v>
      </c>
      <c r="C32" s="5">
        <f t="shared" si="5"/>
        <v>0</v>
      </c>
      <c r="D32" s="5">
        <f t="shared" si="5"/>
        <v>0</v>
      </c>
      <c r="E32" s="5">
        <f t="shared" si="5"/>
        <v>0</v>
      </c>
      <c r="F32" s="5">
        <f t="shared" si="5"/>
        <v>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>IF(K70&lt;$B32,0,ROUND(K70,1-INT(LOG(K70))))</f>
        <v>0</v>
      </c>
      <c r="M32" s="5">
        <f t="shared" si="2"/>
        <v>0.2</v>
      </c>
      <c r="N32" s="5">
        <f t="shared" si="6"/>
        <v>0</v>
      </c>
      <c r="O32" s="5">
        <f t="shared" si="6"/>
        <v>0</v>
      </c>
      <c r="P32" s="5">
        <f t="shared" si="6"/>
        <v>0</v>
      </c>
      <c r="Q32" s="5">
        <f t="shared" si="6"/>
        <v>0</v>
      </c>
      <c r="R32" s="5">
        <f t="shared" si="6"/>
        <v>0</v>
      </c>
      <c r="S32" s="5">
        <f t="shared" si="6"/>
        <v>0</v>
      </c>
      <c r="T32" s="5">
        <f t="shared" si="6"/>
        <v>0</v>
      </c>
      <c r="U32" s="5">
        <f t="shared" si="6"/>
        <v>0</v>
      </c>
      <c r="V32" s="5">
        <f t="shared" si="6"/>
        <v>0</v>
      </c>
      <c r="W32" s="5">
        <f t="shared" si="6"/>
        <v>0</v>
      </c>
      <c r="X32" s="5">
        <f t="shared" si="4"/>
        <v>0</v>
      </c>
    </row>
    <row r="33" spans="1:24">
      <c r="A33" s="5" t="s">
        <v>133</v>
      </c>
      <c r="B33" s="5">
        <f t="shared" si="0"/>
        <v>2E-3</v>
      </c>
      <c r="C33" s="5">
        <f t="shared" si="5"/>
        <v>0</v>
      </c>
      <c r="D33" s="5">
        <f t="shared" si="5"/>
        <v>0</v>
      </c>
      <c r="E33" s="5">
        <f t="shared" si="5"/>
        <v>0</v>
      </c>
      <c r="F33" s="5">
        <f t="shared" si="5"/>
        <v>0</v>
      </c>
      <c r="G33" s="5">
        <f t="shared" si="5"/>
        <v>0</v>
      </c>
      <c r="H33" s="5">
        <f t="shared" si="5"/>
        <v>0</v>
      </c>
      <c r="I33" s="5">
        <f t="shared" si="5"/>
        <v>0</v>
      </c>
      <c r="J33" s="5">
        <f t="shared" si="5"/>
        <v>0</v>
      </c>
      <c r="K33" s="5">
        <f t="shared" si="5"/>
        <v>0</v>
      </c>
      <c r="M33" s="5">
        <f t="shared" si="2"/>
        <v>0.2</v>
      </c>
      <c r="N33" s="5">
        <f t="shared" si="6"/>
        <v>0</v>
      </c>
      <c r="O33" s="5">
        <f t="shared" si="6"/>
        <v>0</v>
      </c>
      <c r="P33" s="5">
        <f t="shared" si="6"/>
        <v>0</v>
      </c>
      <c r="Q33" s="5">
        <f t="shared" si="6"/>
        <v>0</v>
      </c>
      <c r="R33" s="5">
        <f t="shared" si="6"/>
        <v>0</v>
      </c>
      <c r="S33" s="5">
        <f t="shared" si="6"/>
        <v>0</v>
      </c>
      <c r="T33" s="5">
        <f t="shared" si="6"/>
        <v>0</v>
      </c>
      <c r="U33" s="5">
        <f t="shared" si="6"/>
        <v>0</v>
      </c>
      <c r="V33" s="5">
        <f t="shared" si="6"/>
        <v>0</v>
      </c>
      <c r="W33" s="5">
        <f t="shared" si="6"/>
        <v>0</v>
      </c>
      <c r="X33" s="5">
        <f t="shared" si="4"/>
        <v>0</v>
      </c>
    </row>
    <row r="34" spans="1:24">
      <c r="A34" s="5" t="s">
        <v>134</v>
      </c>
      <c r="B34" s="5">
        <f t="shared" si="0"/>
        <v>2E-3</v>
      </c>
      <c r="C34" s="5">
        <f t="shared" si="5"/>
        <v>0</v>
      </c>
      <c r="D34" s="5">
        <f t="shared" si="5"/>
        <v>0</v>
      </c>
      <c r="E34" s="5">
        <f t="shared" si="5"/>
        <v>0</v>
      </c>
      <c r="F34" s="5">
        <f t="shared" si="5"/>
        <v>0</v>
      </c>
      <c r="G34" s="5">
        <f t="shared" si="5"/>
        <v>0</v>
      </c>
      <c r="H34" s="5">
        <f t="shared" si="5"/>
        <v>0</v>
      </c>
      <c r="I34" s="5">
        <f t="shared" si="5"/>
        <v>0</v>
      </c>
      <c r="J34" s="5">
        <f t="shared" si="5"/>
        <v>0</v>
      </c>
      <c r="K34" s="5">
        <f t="shared" si="5"/>
        <v>0</v>
      </c>
      <c r="M34" s="5">
        <f t="shared" si="2"/>
        <v>0.2</v>
      </c>
      <c r="N34" s="5">
        <f t="shared" si="6"/>
        <v>0</v>
      </c>
      <c r="O34" s="5">
        <f t="shared" si="6"/>
        <v>0</v>
      </c>
      <c r="P34" s="5">
        <f t="shared" si="6"/>
        <v>0</v>
      </c>
      <c r="Q34" s="5">
        <f t="shared" si="6"/>
        <v>0</v>
      </c>
      <c r="R34" s="5">
        <f t="shared" si="6"/>
        <v>0</v>
      </c>
      <c r="S34" s="5">
        <f t="shared" si="6"/>
        <v>0</v>
      </c>
      <c r="T34" s="5">
        <f t="shared" si="6"/>
        <v>0</v>
      </c>
      <c r="U34" s="5">
        <f t="shared" si="6"/>
        <v>0</v>
      </c>
      <c r="V34" s="5">
        <f t="shared" si="6"/>
        <v>0</v>
      </c>
      <c r="W34" s="5">
        <f t="shared" si="6"/>
        <v>0</v>
      </c>
      <c r="X34" s="5">
        <f t="shared" si="4"/>
        <v>0</v>
      </c>
    </row>
    <row r="35" spans="1:24">
      <c r="A35" s="5" t="s">
        <v>135</v>
      </c>
      <c r="B35" s="5">
        <f t="shared" si="0"/>
        <v>2E-3</v>
      </c>
      <c r="C35" s="5">
        <f t="shared" si="5"/>
        <v>0</v>
      </c>
      <c r="D35" s="5">
        <f t="shared" si="5"/>
        <v>0</v>
      </c>
      <c r="E35" s="5">
        <f t="shared" si="5"/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M35" s="5">
        <f t="shared" si="2"/>
        <v>0.2</v>
      </c>
      <c r="N35" s="5">
        <f t="shared" si="6"/>
        <v>0</v>
      </c>
      <c r="O35" s="5">
        <f t="shared" si="6"/>
        <v>0</v>
      </c>
      <c r="P35" s="5">
        <f t="shared" si="6"/>
        <v>0</v>
      </c>
      <c r="Q35" s="5">
        <f t="shared" si="6"/>
        <v>0</v>
      </c>
      <c r="R35" s="5">
        <f t="shared" si="6"/>
        <v>0</v>
      </c>
      <c r="S35" s="5">
        <f t="shared" si="6"/>
        <v>0</v>
      </c>
      <c r="T35" s="5">
        <f t="shared" si="6"/>
        <v>0</v>
      </c>
      <c r="U35" s="5">
        <f t="shared" si="6"/>
        <v>0</v>
      </c>
      <c r="V35" s="5">
        <f t="shared" si="6"/>
        <v>0</v>
      </c>
      <c r="W35" s="5">
        <f t="shared" si="6"/>
        <v>0</v>
      </c>
      <c r="X35" s="5">
        <f t="shared" si="4"/>
        <v>0</v>
      </c>
    </row>
    <row r="36" spans="1:24">
      <c r="A36" s="5" t="s">
        <v>136</v>
      </c>
      <c r="B36" s="5">
        <f t="shared" si="0"/>
        <v>2E-3</v>
      </c>
      <c r="C36" s="5">
        <f t="shared" si="5"/>
        <v>0</v>
      </c>
      <c r="D36" s="5">
        <f t="shared" si="5"/>
        <v>0</v>
      </c>
      <c r="E36" s="5">
        <f t="shared" si="5"/>
        <v>0</v>
      </c>
      <c r="F36" s="5">
        <f t="shared" si="5"/>
        <v>0</v>
      </c>
      <c r="G36" s="5">
        <f t="shared" si="5"/>
        <v>0</v>
      </c>
      <c r="H36" s="5">
        <f t="shared" si="5"/>
        <v>0</v>
      </c>
      <c r="I36" s="5">
        <f t="shared" si="5"/>
        <v>0</v>
      </c>
      <c r="J36" s="5">
        <f t="shared" si="5"/>
        <v>0</v>
      </c>
      <c r="K36" s="5">
        <f t="shared" si="5"/>
        <v>0</v>
      </c>
      <c r="M36" s="5">
        <f t="shared" si="2"/>
        <v>0.2</v>
      </c>
      <c r="N36" s="5">
        <f t="shared" si="6"/>
        <v>0</v>
      </c>
      <c r="O36" s="5">
        <f t="shared" si="6"/>
        <v>0</v>
      </c>
      <c r="P36" s="5">
        <f t="shared" si="6"/>
        <v>0</v>
      </c>
      <c r="Q36" s="5">
        <f t="shared" si="6"/>
        <v>0</v>
      </c>
      <c r="R36" s="5">
        <f t="shared" si="6"/>
        <v>0</v>
      </c>
      <c r="S36" s="5">
        <f t="shared" si="6"/>
        <v>0</v>
      </c>
      <c r="T36" s="5">
        <f t="shared" si="6"/>
        <v>0</v>
      </c>
      <c r="U36" s="5">
        <f t="shared" si="6"/>
        <v>0</v>
      </c>
      <c r="V36" s="5">
        <f t="shared" si="6"/>
        <v>0</v>
      </c>
      <c r="W36" s="5">
        <f t="shared" si="6"/>
        <v>0</v>
      </c>
      <c r="X36" s="5">
        <f t="shared" si="4"/>
        <v>0</v>
      </c>
    </row>
    <row r="37" spans="1:24">
      <c r="A37" s="5" t="s">
        <v>137</v>
      </c>
      <c r="B37" s="5">
        <f t="shared" si="0"/>
        <v>2E-3</v>
      </c>
      <c r="C37" s="5">
        <f t="shared" si="5"/>
        <v>0</v>
      </c>
      <c r="D37" s="5">
        <f t="shared" si="5"/>
        <v>0</v>
      </c>
      <c r="E37" s="5">
        <f t="shared" si="5"/>
        <v>0</v>
      </c>
      <c r="F37" s="5">
        <f t="shared" si="5"/>
        <v>0</v>
      </c>
      <c r="G37" s="5">
        <f t="shared" si="5"/>
        <v>0</v>
      </c>
      <c r="H37" s="5">
        <f t="shared" si="5"/>
        <v>0</v>
      </c>
      <c r="I37" s="5">
        <f t="shared" si="5"/>
        <v>0</v>
      </c>
      <c r="J37" s="5">
        <f t="shared" si="5"/>
        <v>0</v>
      </c>
      <c r="K37" s="5">
        <f t="shared" si="5"/>
        <v>0</v>
      </c>
      <c r="M37" s="5">
        <f t="shared" si="2"/>
        <v>0.2</v>
      </c>
      <c r="N37" s="5">
        <f t="shared" si="6"/>
        <v>0</v>
      </c>
      <c r="O37" s="5">
        <f t="shared" si="6"/>
        <v>0</v>
      </c>
      <c r="P37" s="5">
        <f t="shared" si="6"/>
        <v>0</v>
      </c>
      <c r="Q37" s="5">
        <f t="shared" si="6"/>
        <v>0</v>
      </c>
      <c r="R37" s="5">
        <f t="shared" si="6"/>
        <v>0</v>
      </c>
      <c r="S37" s="5">
        <f t="shared" si="6"/>
        <v>0</v>
      </c>
      <c r="T37" s="5">
        <f t="shared" si="6"/>
        <v>0</v>
      </c>
      <c r="U37" s="5">
        <f t="shared" si="6"/>
        <v>0</v>
      </c>
      <c r="V37" s="5">
        <f t="shared" si="6"/>
        <v>0</v>
      </c>
      <c r="W37" s="5">
        <f t="shared" si="6"/>
        <v>0</v>
      </c>
      <c r="X37" s="5">
        <f t="shared" si="4"/>
        <v>0</v>
      </c>
    </row>
    <row r="38" spans="1:24">
      <c r="A38" s="25" t="s">
        <v>138</v>
      </c>
      <c r="B38" s="25">
        <f t="shared" si="0"/>
        <v>2E-3</v>
      </c>
      <c r="C38" s="25">
        <f t="shared" si="5"/>
        <v>0</v>
      </c>
      <c r="D38" s="25">
        <f t="shared" si="5"/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/>
      <c r="M38" s="25">
        <f t="shared" si="2"/>
        <v>0.2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0</v>
      </c>
      <c r="S38" s="25">
        <f t="shared" si="6"/>
        <v>0</v>
      </c>
      <c r="T38" s="25">
        <f t="shared" si="6"/>
        <v>0</v>
      </c>
      <c r="U38" s="25">
        <f t="shared" si="6"/>
        <v>0</v>
      </c>
      <c r="V38" s="25">
        <f t="shared" si="6"/>
        <v>0</v>
      </c>
      <c r="W38" s="25">
        <f t="shared" si="6"/>
        <v>0</v>
      </c>
      <c r="X38" s="25">
        <f t="shared" si="4"/>
        <v>0</v>
      </c>
    </row>
    <row r="39" spans="1:24">
      <c r="A39" s="28" t="s">
        <v>235</v>
      </c>
      <c r="C39" s="5">
        <f t="shared" ref="C39:K39" si="7">IF(SUM(C11:C17)=0,0,ROUND(SUM(C11:C17),1-INT(LOG(SUM(C11:C17)))))</f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5">
        <f t="shared" si="7"/>
        <v>0</v>
      </c>
      <c r="J39" s="5">
        <f t="shared" si="7"/>
        <v>0</v>
      </c>
      <c r="K39" s="5">
        <f t="shared" si="7"/>
        <v>0</v>
      </c>
      <c r="M39" s="5">
        <v>2</v>
      </c>
      <c r="N39" s="5">
        <f t="shared" ref="N39:X39" si="8">IF(SUM(N11:N17)=0,0,ROUND(SUM(N11:N17),1-INT(LOG(SUM(N11:N17)))))</f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>
        <f t="shared" si="8"/>
        <v>0</v>
      </c>
      <c r="X39" s="5">
        <f t="shared" si="8"/>
        <v>0</v>
      </c>
    </row>
    <row r="40" spans="1:24">
      <c r="A40" s="28" t="s">
        <v>236</v>
      </c>
      <c r="C40" s="5">
        <f t="shared" ref="C40:K40" si="9">IF(SUM(C18:C24)=0,0,ROUND(SUM(C18:C24),1-INT(LOG(SUM(C18:C24)))))</f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M40" s="5">
        <v>2</v>
      </c>
      <c r="N40" s="5">
        <f t="shared" ref="N40:X40" si="10">IF(SUM(N18:N24)=0,0,ROUND(SUM(N18:N24),1-INT(LOG(SUM(N18:N24)))))</f>
        <v>0</v>
      </c>
      <c r="O40" s="5">
        <f t="shared" si="10"/>
        <v>0</v>
      </c>
      <c r="P40" s="5">
        <f t="shared" si="10"/>
        <v>0</v>
      </c>
      <c r="Q40" s="5">
        <f t="shared" si="10"/>
        <v>0</v>
      </c>
      <c r="R40" s="5">
        <f t="shared" si="10"/>
        <v>0</v>
      </c>
      <c r="S40" s="5">
        <f t="shared" si="10"/>
        <v>0</v>
      </c>
      <c r="T40" s="5">
        <f t="shared" si="10"/>
        <v>0</v>
      </c>
      <c r="U40" s="5">
        <f t="shared" si="10"/>
        <v>0</v>
      </c>
      <c r="V40" s="5">
        <f t="shared" si="10"/>
        <v>0</v>
      </c>
      <c r="W40" s="5">
        <f t="shared" si="10"/>
        <v>0</v>
      </c>
      <c r="X40" s="5">
        <f t="shared" si="10"/>
        <v>0</v>
      </c>
    </row>
    <row r="41" spans="1:24">
      <c r="A41" s="28" t="s">
        <v>237</v>
      </c>
      <c r="C41" s="5">
        <f t="shared" ref="C41:K41" si="11">IF(SUM(C25:C31)=0,0,ROUND(SUM(C25:C31),1-INT(LOG(SUM(C25:C31)))))</f>
        <v>0</v>
      </c>
      <c r="D41" s="5">
        <f t="shared" si="11"/>
        <v>0</v>
      </c>
      <c r="E41" s="5">
        <f t="shared" si="11"/>
        <v>0</v>
      </c>
      <c r="F41" s="5">
        <f t="shared" si="11"/>
        <v>0</v>
      </c>
      <c r="G41" s="5">
        <f t="shared" si="11"/>
        <v>0</v>
      </c>
      <c r="H41" s="5">
        <f t="shared" si="11"/>
        <v>0</v>
      </c>
      <c r="I41" s="5">
        <f t="shared" si="11"/>
        <v>0</v>
      </c>
      <c r="J41" s="5">
        <f t="shared" si="11"/>
        <v>0</v>
      </c>
      <c r="K41" s="5">
        <f t="shared" si="11"/>
        <v>0</v>
      </c>
      <c r="M41" s="5">
        <v>2</v>
      </c>
      <c r="N41" s="5">
        <f t="shared" ref="N41:X41" si="12">IF(SUM(N25:N31)=0,0,ROUND(SUM(N25:N31),1-INT(LOG(SUM(N25:N31)))))</f>
        <v>0</v>
      </c>
      <c r="O41" s="5">
        <f t="shared" si="12"/>
        <v>0</v>
      </c>
      <c r="P41" s="5">
        <f t="shared" si="12"/>
        <v>0</v>
      </c>
      <c r="Q41" s="5">
        <f t="shared" si="12"/>
        <v>0</v>
      </c>
      <c r="R41" s="5">
        <f t="shared" si="12"/>
        <v>0</v>
      </c>
      <c r="S41" s="5">
        <f t="shared" si="12"/>
        <v>0</v>
      </c>
      <c r="T41" s="5">
        <f t="shared" si="12"/>
        <v>0</v>
      </c>
      <c r="U41" s="5">
        <f t="shared" si="12"/>
        <v>0</v>
      </c>
      <c r="V41" s="5">
        <f t="shared" si="12"/>
        <v>0</v>
      </c>
      <c r="W41" s="5">
        <f t="shared" si="12"/>
        <v>0</v>
      </c>
      <c r="X41" s="5">
        <f t="shared" si="12"/>
        <v>0</v>
      </c>
    </row>
    <row r="42" spans="1:24">
      <c r="A42" s="29" t="s">
        <v>238</v>
      </c>
      <c r="B42" s="25"/>
      <c r="C42" s="25">
        <f t="shared" ref="C42:K42" si="13">IF(SUM(C32:C38)=0,0,ROUND(SUM(C32:C38),1-INT(LOG(SUM(C32:C38)))))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  <c r="H42" s="25">
        <f t="shared" si="13"/>
        <v>0</v>
      </c>
      <c r="I42" s="25">
        <f t="shared" si="13"/>
        <v>0</v>
      </c>
      <c r="J42" s="25">
        <f t="shared" si="13"/>
        <v>0</v>
      </c>
      <c r="K42" s="25">
        <f t="shared" si="13"/>
        <v>0</v>
      </c>
      <c r="L42" s="25"/>
      <c r="M42" s="25">
        <v>2</v>
      </c>
      <c r="N42" s="25">
        <f t="shared" ref="N42:X42" si="14">IF(SUM(N32:N38)=0,0,ROUND(SUM(N32:N38),1-INT(LOG(SUM(N32:N38)))))</f>
        <v>0</v>
      </c>
      <c r="O42" s="25">
        <f t="shared" si="14"/>
        <v>0</v>
      </c>
      <c r="P42" s="25">
        <f t="shared" si="14"/>
        <v>0</v>
      </c>
      <c r="Q42" s="25">
        <f t="shared" si="14"/>
        <v>0</v>
      </c>
      <c r="R42" s="25">
        <f t="shared" si="14"/>
        <v>0</v>
      </c>
      <c r="S42" s="25">
        <f t="shared" si="14"/>
        <v>0</v>
      </c>
      <c r="T42" s="25">
        <f t="shared" si="14"/>
        <v>0</v>
      </c>
      <c r="U42" s="25">
        <f t="shared" si="14"/>
        <v>0</v>
      </c>
      <c r="V42" s="25">
        <f t="shared" si="14"/>
        <v>0</v>
      </c>
      <c r="W42" s="25">
        <f t="shared" si="14"/>
        <v>0</v>
      </c>
      <c r="X42" s="25">
        <f t="shared" si="14"/>
        <v>0</v>
      </c>
    </row>
    <row r="43" spans="1:24">
      <c r="A43" s="5" t="s">
        <v>239</v>
      </c>
      <c r="C43" s="5">
        <f t="shared" ref="C43:K43" si="15">IF(SUM(C39:C42)=0,0,ROUND(SUM(C39:C42),1-INT(LOG(SUM(C39:C42)))))</f>
        <v>0</v>
      </c>
      <c r="D43" s="5">
        <f t="shared" si="15"/>
        <v>0</v>
      </c>
      <c r="E43" s="5">
        <f t="shared" si="15"/>
        <v>0</v>
      </c>
      <c r="F43" s="5">
        <f t="shared" si="15"/>
        <v>0</v>
      </c>
      <c r="G43" s="5">
        <f t="shared" si="15"/>
        <v>0</v>
      </c>
      <c r="H43" s="5">
        <f t="shared" si="15"/>
        <v>0</v>
      </c>
      <c r="I43" s="5">
        <f t="shared" si="15"/>
        <v>0</v>
      </c>
      <c r="J43" s="5">
        <f t="shared" si="15"/>
        <v>0</v>
      </c>
      <c r="K43" s="5">
        <f t="shared" si="15"/>
        <v>0</v>
      </c>
      <c r="M43" s="5">
        <v>10</v>
      </c>
      <c r="N43" s="5">
        <f t="shared" ref="N43:X43" si="16">IF(SUM(N39:N42)=0,0,ROUND(SUM(N39:N42),1-INT(LOG(SUM(N39:N42)))))</f>
        <v>0</v>
      </c>
      <c r="O43" s="5">
        <f t="shared" si="16"/>
        <v>0</v>
      </c>
      <c r="P43" s="5">
        <f t="shared" si="16"/>
        <v>0</v>
      </c>
      <c r="Q43" s="5">
        <f t="shared" si="16"/>
        <v>0</v>
      </c>
      <c r="R43" s="5">
        <f t="shared" si="16"/>
        <v>0</v>
      </c>
      <c r="S43" s="5">
        <f t="shared" si="16"/>
        <v>0</v>
      </c>
      <c r="T43" s="5">
        <f t="shared" si="16"/>
        <v>0</v>
      </c>
      <c r="U43" s="5">
        <f t="shared" si="16"/>
        <v>0</v>
      </c>
      <c r="V43" s="5">
        <f t="shared" si="16"/>
        <v>0</v>
      </c>
      <c r="W43" s="5">
        <f t="shared" si="16"/>
        <v>0</v>
      </c>
      <c r="X43" s="5">
        <f t="shared" si="16"/>
        <v>0</v>
      </c>
    </row>
    <row r="44" spans="1:24">
      <c r="A44" s="25" t="s">
        <v>51</v>
      </c>
      <c r="B44" s="25"/>
      <c r="C44" s="30">
        <f t="shared" ref="C44:K44" si="17">IF(SUM(C81:C108)=0,0,SUM(C226:C253)/SUM(C81:C108)*100)</f>
        <v>0</v>
      </c>
      <c r="D44" s="30">
        <f t="shared" si="17"/>
        <v>0</v>
      </c>
      <c r="E44" s="30">
        <f t="shared" si="17"/>
        <v>0</v>
      </c>
      <c r="F44" s="30">
        <f t="shared" si="17"/>
        <v>0</v>
      </c>
      <c r="G44" s="30">
        <f t="shared" si="17"/>
        <v>0</v>
      </c>
      <c r="H44" s="30">
        <f t="shared" si="17"/>
        <v>0</v>
      </c>
      <c r="I44" s="30">
        <f t="shared" si="17"/>
        <v>0</v>
      </c>
      <c r="J44" s="30">
        <f t="shared" si="17"/>
        <v>0</v>
      </c>
      <c r="K44" s="30">
        <f t="shared" si="17"/>
        <v>0</v>
      </c>
      <c r="L44" s="25"/>
      <c r="M44" s="30"/>
      <c r="N44" s="30" t="str">
        <f t="shared" ref="N44:U44" si="18">IF(N43=0,"-",SUM(N226:N253)/SUM(N81:N108)*100)</f>
        <v>-</v>
      </c>
      <c r="O44" s="30" t="str">
        <f t="shared" si="18"/>
        <v>-</v>
      </c>
      <c r="P44" s="30" t="str">
        <f t="shared" si="18"/>
        <v>-</v>
      </c>
      <c r="Q44" s="30" t="str">
        <f t="shared" si="18"/>
        <v>-</v>
      </c>
      <c r="R44" s="30" t="str">
        <f t="shared" si="18"/>
        <v>-</v>
      </c>
      <c r="S44" s="30" t="str">
        <f t="shared" si="18"/>
        <v>-</v>
      </c>
      <c r="T44" s="30" t="str">
        <f t="shared" si="18"/>
        <v>-</v>
      </c>
      <c r="U44" s="30" t="str">
        <f t="shared" si="18"/>
        <v>-</v>
      </c>
      <c r="V44" s="30" t="str">
        <f t="shared" ref="V44:W44" si="19">IF(V43=0,"-",SUM(V226:V253)/SUM(V81:V108)*100)</f>
        <v>-</v>
      </c>
      <c r="W44" s="30" t="str">
        <f t="shared" si="19"/>
        <v>-</v>
      </c>
      <c r="X44" s="30">
        <f>IF(SUM(X81:X108)=0,0,SUM(X226:X253)/SUM(X81:X108)*100)</f>
        <v>0</v>
      </c>
    </row>
    <row r="45" spans="1:24"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2"/>
    </row>
    <row r="47" spans="1:24">
      <c r="A47" s="5" t="s">
        <v>52</v>
      </c>
    </row>
    <row r="48" spans="1:24">
      <c r="A48" s="5" t="s">
        <v>25</v>
      </c>
      <c r="B48" s="5" t="str">
        <f t="shared" ref="B48:K48" si="20">B10</f>
        <v>μg/mL</v>
      </c>
      <c r="C48" s="5" t="str">
        <f t="shared" si="20"/>
        <v>μg/mL</v>
      </c>
      <c r="D48" s="5" t="str">
        <f t="shared" si="20"/>
        <v>μg/mL</v>
      </c>
      <c r="E48" s="5" t="str">
        <f t="shared" si="20"/>
        <v>μg/mL</v>
      </c>
      <c r="F48" s="5" t="str">
        <f t="shared" si="20"/>
        <v>μg/mL</v>
      </c>
      <c r="G48" s="5" t="str">
        <f t="shared" si="20"/>
        <v>μg/mL</v>
      </c>
      <c r="H48" s="5" t="str">
        <f t="shared" si="20"/>
        <v>μg/mL</v>
      </c>
      <c r="I48" s="5" t="str">
        <f t="shared" si="20"/>
        <v>μg/mL</v>
      </c>
      <c r="J48" s="5" t="str">
        <f t="shared" si="20"/>
        <v>μg/mL</v>
      </c>
      <c r="K48" s="5" t="str">
        <f t="shared" si="20"/>
        <v>μg/mL</v>
      </c>
      <c r="M48" s="5" t="str">
        <f t="shared" ref="M48:X48" si="21">M10</f>
        <v>μg/g</v>
      </c>
      <c r="N48" s="5" t="str">
        <f t="shared" si="21"/>
        <v>μg/g</v>
      </c>
      <c r="O48" s="5" t="str">
        <f t="shared" si="21"/>
        <v>μg/g</v>
      </c>
      <c r="P48" s="5" t="str">
        <f t="shared" si="21"/>
        <v>μg/g</v>
      </c>
      <c r="Q48" s="5" t="str">
        <f t="shared" si="21"/>
        <v>μg/g</v>
      </c>
      <c r="R48" s="5" t="str">
        <f t="shared" si="21"/>
        <v>μg/g</v>
      </c>
      <c r="S48" s="5" t="str">
        <f t="shared" si="21"/>
        <v>μg/g</v>
      </c>
      <c r="T48" s="5" t="str">
        <f t="shared" si="21"/>
        <v>μg/g</v>
      </c>
      <c r="U48" s="5" t="str">
        <f t="shared" si="21"/>
        <v>μg/g</v>
      </c>
      <c r="V48" s="5" t="str">
        <f t="shared" si="21"/>
        <v>μg/g</v>
      </c>
      <c r="W48" s="5" t="str">
        <f t="shared" si="21"/>
        <v>μg/g</v>
      </c>
      <c r="X48" s="5" t="str">
        <f t="shared" si="21"/>
        <v>μg/mL</v>
      </c>
    </row>
    <row r="49" spans="1:24">
      <c r="A49" s="33" t="s">
        <v>139</v>
      </c>
      <c r="B49" s="5">
        <f t="shared" ref="B49:K64" si="22">B81*B$8/B$7*B$6/B$5</f>
        <v>2E-3</v>
      </c>
      <c r="C49" s="5">
        <f t="shared" si="22"/>
        <v>0</v>
      </c>
      <c r="D49" s="5">
        <f t="shared" si="22"/>
        <v>0</v>
      </c>
      <c r="E49" s="5">
        <f t="shared" si="22"/>
        <v>0</v>
      </c>
      <c r="F49" s="5">
        <f t="shared" si="22"/>
        <v>0</v>
      </c>
      <c r="G49" s="5">
        <f t="shared" si="22"/>
        <v>0</v>
      </c>
      <c r="H49" s="5">
        <f t="shared" si="22"/>
        <v>0</v>
      </c>
      <c r="I49" s="5">
        <f t="shared" si="22"/>
        <v>0</v>
      </c>
      <c r="J49" s="5">
        <f t="shared" si="22"/>
        <v>0</v>
      </c>
      <c r="K49" s="5">
        <f t="shared" si="22"/>
        <v>0</v>
      </c>
      <c r="M49" s="5">
        <f>M81*M$8/M$7*M$6/M$5</f>
        <v>0.19999999999999998</v>
      </c>
      <c r="N49" s="5">
        <f t="shared" ref="N49:X64" si="23">N81*N$8/N$7*N$6/N$5</f>
        <v>0</v>
      </c>
      <c r="O49" s="5">
        <f t="shared" si="23"/>
        <v>0</v>
      </c>
      <c r="P49" s="5">
        <f t="shared" si="23"/>
        <v>0</v>
      </c>
      <c r="Q49" s="5">
        <f t="shared" si="23"/>
        <v>0</v>
      </c>
      <c r="R49" s="5">
        <f t="shared" si="23"/>
        <v>0</v>
      </c>
      <c r="S49" s="5">
        <f t="shared" si="23"/>
        <v>0</v>
      </c>
      <c r="T49" s="5">
        <f t="shared" si="23"/>
        <v>0</v>
      </c>
      <c r="U49" s="5">
        <f t="shared" si="23"/>
        <v>0</v>
      </c>
      <c r="V49" s="5">
        <f t="shared" si="23"/>
        <v>0</v>
      </c>
      <c r="W49" s="5">
        <f t="shared" si="23"/>
        <v>0</v>
      </c>
      <c r="X49" s="5">
        <f t="shared" si="23"/>
        <v>0</v>
      </c>
    </row>
    <row r="50" spans="1:24">
      <c r="A50" s="33" t="s">
        <v>112</v>
      </c>
      <c r="B50" s="5">
        <f t="shared" si="22"/>
        <v>2E-3</v>
      </c>
      <c r="C50" s="5">
        <f t="shared" si="22"/>
        <v>0</v>
      </c>
      <c r="D50" s="5">
        <f t="shared" si="22"/>
        <v>0</v>
      </c>
      <c r="E50" s="5">
        <f t="shared" si="22"/>
        <v>0</v>
      </c>
      <c r="F50" s="5">
        <f t="shared" si="22"/>
        <v>0</v>
      </c>
      <c r="G50" s="5">
        <f t="shared" si="22"/>
        <v>0</v>
      </c>
      <c r="H50" s="5">
        <f t="shared" si="22"/>
        <v>0</v>
      </c>
      <c r="I50" s="5">
        <f t="shared" si="22"/>
        <v>0</v>
      </c>
      <c r="J50" s="5">
        <f t="shared" si="22"/>
        <v>0</v>
      </c>
      <c r="K50" s="5">
        <f t="shared" si="22"/>
        <v>0</v>
      </c>
      <c r="M50" s="5">
        <f t="shared" ref="M50:X65" si="24">M82*M$8/M$7*M$6/M$5</f>
        <v>0.19999999999999998</v>
      </c>
      <c r="N50" s="5">
        <f t="shared" si="24"/>
        <v>0</v>
      </c>
      <c r="O50" s="5">
        <f t="shared" si="24"/>
        <v>0</v>
      </c>
      <c r="P50" s="5">
        <f t="shared" si="24"/>
        <v>0</v>
      </c>
      <c r="Q50" s="5">
        <f t="shared" si="24"/>
        <v>0</v>
      </c>
      <c r="R50" s="5">
        <f t="shared" si="24"/>
        <v>0</v>
      </c>
      <c r="S50" s="5">
        <f t="shared" si="24"/>
        <v>0</v>
      </c>
      <c r="T50" s="5">
        <f t="shared" si="24"/>
        <v>0</v>
      </c>
      <c r="U50" s="5">
        <f t="shared" si="24"/>
        <v>0</v>
      </c>
      <c r="V50" s="5">
        <f t="shared" si="24"/>
        <v>0</v>
      </c>
      <c r="W50" s="5">
        <f t="shared" si="24"/>
        <v>0</v>
      </c>
      <c r="X50" s="5">
        <f t="shared" si="23"/>
        <v>0</v>
      </c>
    </row>
    <row r="51" spans="1:24">
      <c r="A51" s="33" t="s">
        <v>113</v>
      </c>
      <c r="B51" s="5">
        <f t="shared" si="22"/>
        <v>2E-3</v>
      </c>
      <c r="C51" s="5">
        <f t="shared" si="22"/>
        <v>0</v>
      </c>
      <c r="D51" s="5">
        <f t="shared" si="22"/>
        <v>0</v>
      </c>
      <c r="E51" s="5">
        <f t="shared" si="22"/>
        <v>0</v>
      </c>
      <c r="F51" s="5">
        <f t="shared" si="22"/>
        <v>0</v>
      </c>
      <c r="G51" s="5">
        <f t="shared" si="22"/>
        <v>0</v>
      </c>
      <c r="H51" s="5">
        <f t="shared" si="22"/>
        <v>0</v>
      </c>
      <c r="I51" s="5">
        <f t="shared" si="22"/>
        <v>0</v>
      </c>
      <c r="J51" s="5">
        <f t="shared" si="22"/>
        <v>0</v>
      </c>
      <c r="K51" s="5">
        <f t="shared" si="22"/>
        <v>0</v>
      </c>
      <c r="M51" s="5">
        <f t="shared" si="24"/>
        <v>0.19999999999999998</v>
      </c>
      <c r="N51" s="5">
        <f t="shared" si="23"/>
        <v>0</v>
      </c>
      <c r="O51" s="5">
        <f t="shared" si="23"/>
        <v>0</v>
      </c>
      <c r="P51" s="5">
        <f t="shared" si="23"/>
        <v>0</v>
      </c>
      <c r="Q51" s="5">
        <f t="shared" si="23"/>
        <v>0</v>
      </c>
      <c r="R51" s="5">
        <f t="shared" si="23"/>
        <v>0</v>
      </c>
      <c r="S51" s="5">
        <f t="shared" si="23"/>
        <v>0</v>
      </c>
      <c r="T51" s="5">
        <f t="shared" si="23"/>
        <v>0</v>
      </c>
      <c r="U51" s="5">
        <f t="shared" si="23"/>
        <v>0</v>
      </c>
      <c r="V51" s="5">
        <f t="shared" si="23"/>
        <v>0</v>
      </c>
      <c r="W51" s="5">
        <f t="shared" si="23"/>
        <v>0</v>
      </c>
      <c r="X51" s="5">
        <f t="shared" si="23"/>
        <v>0</v>
      </c>
    </row>
    <row r="52" spans="1:24">
      <c r="A52" s="33" t="s">
        <v>114</v>
      </c>
      <c r="B52" s="5">
        <f t="shared" si="22"/>
        <v>2E-3</v>
      </c>
      <c r="C52" s="5">
        <f t="shared" si="22"/>
        <v>0</v>
      </c>
      <c r="D52" s="5">
        <f t="shared" si="22"/>
        <v>0</v>
      </c>
      <c r="E52" s="5">
        <f t="shared" si="22"/>
        <v>0</v>
      </c>
      <c r="F52" s="5">
        <f t="shared" si="22"/>
        <v>0</v>
      </c>
      <c r="G52" s="5">
        <f t="shared" si="22"/>
        <v>0</v>
      </c>
      <c r="H52" s="5">
        <f t="shared" si="22"/>
        <v>0</v>
      </c>
      <c r="I52" s="5">
        <f t="shared" si="22"/>
        <v>0</v>
      </c>
      <c r="J52" s="5">
        <f t="shared" si="22"/>
        <v>0</v>
      </c>
      <c r="K52" s="5">
        <f t="shared" si="22"/>
        <v>0</v>
      </c>
      <c r="M52" s="5">
        <f t="shared" si="24"/>
        <v>0.19999999999999998</v>
      </c>
      <c r="N52" s="5">
        <f t="shared" si="23"/>
        <v>0</v>
      </c>
      <c r="O52" s="5">
        <f t="shared" si="23"/>
        <v>0</v>
      </c>
      <c r="P52" s="5">
        <f t="shared" si="23"/>
        <v>0</v>
      </c>
      <c r="Q52" s="5">
        <f t="shared" si="23"/>
        <v>0</v>
      </c>
      <c r="R52" s="5">
        <f t="shared" si="23"/>
        <v>0</v>
      </c>
      <c r="S52" s="5">
        <f t="shared" si="23"/>
        <v>0</v>
      </c>
      <c r="T52" s="5">
        <f t="shared" si="23"/>
        <v>0</v>
      </c>
      <c r="U52" s="5">
        <f t="shared" si="23"/>
        <v>0</v>
      </c>
      <c r="V52" s="5">
        <f t="shared" si="23"/>
        <v>0</v>
      </c>
      <c r="W52" s="5">
        <f t="shared" si="23"/>
        <v>0</v>
      </c>
      <c r="X52" s="5">
        <f t="shared" si="23"/>
        <v>0</v>
      </c>
    </row>
    <row r="53" spans="1:24">
      <c r="A53" s="33" t="s">
        <v>115</v>
      </c>
      <c r="B53" s="5">
        <f t="shared" si="22"/>
        <v>2E-3</v>
      </c>
      <c r="C53" s="5">
        <f t="shared" si="22"/>
        <v>0</v>
      </c>
      <c r="D53" s="5">
        <f t="shared" si="22"/>
        <v>0</v>
      </c>
      <c r="E53" s="5">
        <f t="shared" si="22"/>
        <v>0</v>
      </c>
      <c r="F53" s="5">
        <f t="shared" si="22"/>
        <v>0</v>
      </c>
      <c r="G53" s="5">
        <f t="shared" si="22"/>
        <v>0</v>
      </c>
      <c r="H53" s="5">
        <f t="shared" si="22"/>
        <v>0</v>
      </c>
      <c r="I53" s="5">
        <f t="shared" si="22"/>
        <v>0</v>
      </c>
      <c r="J53" s="5">
        <f t="shared" si="22"/>
        <v>0</v>
      </c>
      <c r="K53" s="5">
        <f t="shared" si="22"/>
        <v>0</v>
      </c>
      <c r="M53" s="5">
        <f t="shared" si="24"/>
        <v>0.19999999999999998</v>
      </c>
      <c r="N53" s="5">
        <f t="shared" si="23"/>
        <v>0</v>
      </c>
      <c r="O53" s="5">
        <f t="shared" si="23"/>
        <v>0</v>
      </c>
      <c r="P53" s="5">
        <f t="shared" si="23"/>
        <v>0</v>
      </c>
      <c r="Q53" s="5">
        <f t="shared" si="23"/>
        <v>0</v>
      </c>
      <c r="R53" s="5">
        <f t="shared" si="23"/>
        <v>0</v>
      </c>
      <c r="S53" s="5">
        <f t="shared" si="23"/>
        <v>0</v>
      </c>
      <c r="T53" s="5">
        <f t="shared" si="23"/>
        <v>0</v>
      </c>
      <c r="U53" s="5">
        <f t="shared" si="23"/>
        <v>0</v>
      </c>
      <c r="V53" s="5">
        <f t="shared" si="23"/>
        <v>0</v>
      </c>
      <c r="W53" s="5">
        <f t="shared" si="23"/>
        <v>0</v>
      </c>
      <c r="X53" s="5">
        <f t="shared" si="23"/>
        <v>0</v>
      </c>
    </row>
    <row r="54" spans="1:24">
      <c r="A54" s="33" t="s">
        <v>116</v>
      </c>
      <c r="B54" s="5">
        <f t="shared" si="22"/>
        <v>2E-3</v>
      </c>
      <c r="C54" s="5">
        <f t="shared" si="22"/>
        <v>0</v>
      </c>
      <c r="D54" s="5">
        <f t="shared" si="22"/>
        <v>0</v>
      </c>
      <c r="E54" s="5">
        <f t="shared" si="22"/>
        <v>0</v>
      </c>
      <c r="F54" s="5">
        <f t="shared" si="22"/>
        <v>0</v>
      </c>
      <c r="G54" s="5">
        <f t="shared" si="22"/>
        <v>0</v>
      </c>
      <c r="H54" s="5">
        <f t="shared" si="22"/>
        <v>0</v>
      </c>
      <c r="I54" s="5">
        <f t="shared" si="22"/>
        <v>0</v>
      </c>
      <c r="J54" s="5">
        <f t="shared" si="22"/>
        <v>0</v>
      </c>
      <c r="K54" s="5">
        <f t="shared" si="22"/>
        <v>0</v>
      </c>
      <c r="M54" s="5">
        <f t="shared" si="24"/>
        <v>0.19999999999999998</v>
      </c>
      <c r="N54" s="5">
        <f t="shared" si="23"/>
        <v>0</v>
      </c>
      <c r="O54" s="5">
        <f t="shared" si="23"/>
        <v>0</v>
      </c>
      <c r="P54" s="5">
        <f t="shared" si="23"/>
        <v>0</v>
      </c>
      <c r="Q54" s="5">
        <f t="shared" si="23"/>
        <v>0</v>
      </c>
      <c r="R54" s="5">
        <f t="shared" si="23"/>
        <v>0</v>
      </c>
      <c r="S54" s="5">
        <f t="shared" si="23"/>
        <v>0</v>
      </c>
      <c r="T54" s="5">
        <f t="shared" si="23"/>
        <v>0</v>
      </c>
      <c r="U54" s="5">
        <f t="shared" si="23"/>
        <v>0</v>
      </c>
      <c r="V54" s="5">
        <f t="shared" si="23"/>
        <v>0</v>
      </c>
      <c r="W54" s="5">
        <f t="shared" si="23"/>
        <v>0</v>
      </c>
      <c r="X54" s="5">
        <f t="shared" si="23"/>
        <v>0</v>
      </c>
    </row>
    <row r="55" spans="1:24">
      <c r="A55" s="33" t="s">
        <v>117</v>
      </c>
      <c r="B55" s="5">
        <f t="shared" si="22"/>
        <v>2E-3</v>
      </c>
      <c r="C55" s="5">
        <f t="shared" si="22"/>
        <v>0</v>
      </c>
      <c r="D55" s="5">
        <f t="shared" si="22"/>
        <v>0</v>
      </c>
      <c r="E55" s="5">
        <f t="shared" si="22"/>
        <v>0</v>
      </c>
      <c r="F55" s="5">
        <f t="shared" si="22"/>
        <v>0</v>
      </c>
      <c r="G55" s="5">
        <f t="shared" si="22"/>
        <v>0</v>
      </c>
      <c r="H55" s="5">
        <f t="shared" si="22"/>
        <v>0</v>
      </c>
      <c r="I55" s="5">
        <f t="shared" si="22"/>
        <v>0</v>
      </c>
      <c r="J55" s="5">
        <f t="shared" si="22"/>
        <v>0</v>
      </c>
      <c r="K55" s="5">
        <f t="shared" si="22"/>
        <v>0</v>
      </c>
      <c r="M55" s="5">
        <f t="shared" si="24"/>
        <v>0.19999999999999998</v>
      </c>
      <c r="N55" s="5">
        <f t="shared" si="23"/>
        <v>0</v>
      </c>
      <c r="O55" s="5">
        <f t="shared" si="23"/>
        <v>0</v>
      </c>
      <c r="P55" s="5">
        <f t="shared" si="23"/>
        <v>0</v>
      </c>
      <c r="Q55" s="5">
        <f t="shared" si="23"/>
        <v>0</v>
      </c>
      <c r="R55" s="5">
        <f t="shared" si="23"/>
        <v>0</v>
      </c>
      <c r="S55" s="5">
        <f t="shared" si="23"/>
        <v>0</v>
      </c>
      <c r="T55" s="5">
        <f t="shared" si="23"/>
        <v>0</v>
      </c>
      <c r="U55" s="5">
        <f t="shared" si="23"/>
        <v>0</v>
      </c>
      <c r="V55" s="5">
        <f t="shared" si="23"/>
        <v>0</v>
      </c>
      <c r="W55" s="5">
        <f t="shared" si="23"/>
        <v>0</v>
      </c>
      <c r="X55" s="5">
        <f t="shared" si="23"/>
        <v>0</v>
      </c>
    </row>
    <row r="56" spans="1:24">
      <c r="A56" s="33" t="s">
        <v>140</v>
      </c>
      <c r="B56" s="5">
        <f t="shared" si="22"/>
        <v>2E-3</v>
      </c>
      <c r="C56" s="5">
        <f t="shared" si="22"/>
        <v>0</v>
      </c>
      <c r="D56" s="5">
        <f t="shared" si="22"/>
        <v>0</v>
      </c>
      <c r="E56" s="5">
        <f t="shared" si="22"/>
        <v>0</v>
      </c>
      <c r="F56" s="5">
        <f t="shared" si="22"/>
        <v>0</v>
      </c>
      <c r="G56" s="5">
        <f t="shared" si="22"/>
        <v>0</v>
      </c>
      <c r="H56" s="5">
        <f t="shared" si="22"/>
        <v>0</v>
      </c>
      <c r="I56" s="5">
        <f t="shared" si="22"/>
        <v>0</v>
      </c>
      <c r="J56" s="5">
        <f t="shared" si="22"/>
        <v>0</v>
      </c>
      <c r="K56" s="5">
        <f t="shared" si="22"/>
        <v>0</v>
      </c>
      <c r="M56" s="5">
        <f t="shared" si="24"/>
        <v>0.19999999999999998</v>
      </c>
      <c r="N56" s="5">
        <f t="shared" si="23"/>
        <v>0</v>
      </c>
      <c r="O56" s="5">
        <f t="shared" si="23"/>
        <v>0</v>
      </c>
      <c r="P56" s="5">
        <f t="shared" si="23"/>
        <v>0</v>
      </c>
      <c r="Q56" s="5">
        <f t="shared" si="23"/>
        <v>0</v>
      </c>
      <c r="R56" s="5">
        <f t="shared" si="23"/>
        <v>0</v>
      </c>
      <c r="S56" s="5">
        <f t="shared" si="23"/>
        <v>0</v>
      </c>
      <c r="T56" s="5">
        <f t="shared" si="23"/>
        <v>0</v>
      </c>
      <c r="U56" s="5">
        <f t="shared" si="23"/>
        <v>0</v>
      </c>
      <c r="V56" s="5">
        <f t="shared" si="23"/>
        <v>0</v>
      </c>
      <c r="W56" s="5">
        <f t="shared" si="23"/>
        <v>0</v>
      </c>
      <c r="X56" s="5">
        <f t="shared" si="23"/>
        <v>0</v>
      </c>
    </row>
    <row r="57" spans="1:24">
      <c r="A57" s="33" t="s">
        <v>119</v>
      </c>
      <c r="B57" s="5">
        <f t="shared" si="22"/>
        <v>2E-3</v>
      </c>
      <c r="C57" s="5">
        <f t="shared" si="22"/>
        <v>0</v>
      </c>
      <c r="D57" s="5">
        <f t="shared" si="22"/>
        <v>0</v>
      </c>
      <c r="E57" s="5">
        <f t="shared" si="22"/>
        <v>0</v>
      </c>
      <c r="F57" s="5">
        <f t="shared" si="22"/>
        <v>0</v>
      </c>
      <c r="G57" s="5">
        <f t="shared" si="22"/>
        <v>0</v>
      </c>
      <c r="H57" s="5">
        <f t="shared" si="22"/>
        <v>0</v>
      </c>
      <c r="I57" s="5">
        <f t="shared" si="22"/>
        <v>0</v>
      </c>
      <c r="J57" s="5">
        <f t="shared" si="22"/>
        <v>0</v>
      </c>
      <c r="K57" s="5">
        <f t="shared" si="22"/>
        <v>0</v>
      </c>
      <c r="M57" s="5">
        <f t="shared" si="24"/>
        <v>0.19999999999999998</v>
      </c>
      <c r="N57" s="5">
        <f t="shared" si="23"/>
        <v>0</v>
      </c>
      <c r="O57" s="5">
        <f t="shared" si="23"/>
        <v>0</v>
      </c>
      <c r="P57" s="5">
        <f t="shared" si="23"/>
        <v>0</v>
      </c>
      <c r="Q57" s="5">
        <f t="shared" si="23"/>
        <v>0</v>
      </c>
      <c r="R57" s="5">
        <f t="shared" si="23"/>
        <v>0</v>
      </c>
      <c r="S57" s="5">
        <f t="shared" si="23"/>
        <v>0</v>
      </c>
      <c r="T57" s="5">
        <f t="shared" si="23"/>
        <v>0</v>
      </c>
      <c r="U57" s="5">
        <f t="shared" si="23"/>
        <v>0</v>
      </c>
      <c r="V57" s="5">
        <f t="shared" si="23"/>
        <v>0</v>
      </c>
      <c r="W57" s="5">
        <f t="shared" si="23"/>
        <v>0</v>
      </c>
      <c r="X57" s="5">
        <f t="shared" si="23"/>
        <v>0</v>
      </c>
    </row>
    <row r="58" spans="1:24">
      <c r="A58" s="33" t="s">
        <v>120</v>
      </c>
      <c r="B58" s="5">
        <f t="shared" si="22"/>
        <v>2E-3</v>
      </c>
      <c r="C58" s="5">
        <f t="shared" si="22"/>
        <v>0</v>
      </c>
      <c r="D58" s="5">
        <f t="shared" si="22"/>
        <v>0</v>
      </c>
      <c r="E58" s="5">
        <f t="shared" si="22"/>
        <v>0</v>
      </c>
      <c r="F58" s="5">
        <f t="shared" si="22"/>
        <v>0</v>
      </c>
      <c r="G58" s="5">
        <f t="shared" si="22"/>
        <v>0</v>
      </c>
      <c r="H58" s="5">
        <f t="shared" si="22"/>
        <v>0</v>
      </c>
      <c r="I58" s="5">
        <f t="shared" si="22"/>
        <v>0</v>
      </c>
      <c r="J58" s="5">
        <f t="shared" si="22"/>
        <v>0</v>
      </c>
      <c r="K58" s="5">
        <f t="shared" si="22"/>
        <v>0</v>
      </c>
      <c r="M58" s="5">
        <f t="shared" si="24"/>
        <v>0.19999999999999998</v>
      </c>
      <c r="N58" s="5">
        <f t="shared" si="23"/>
        <v>0</v>
      </c>
      <c r="O58" s="5">
        <f t="shared" si="23"/>
        <v>0</v>
      </c>
      <c r="P58" s="5">
        <f t="shared" si="23"/>
        <v>0</v>
      </c>
      <c r="Q58" s="5">
        <f t="shared" si="23"/>
        <v>0</v>
      </c>
      <c r="R58" s="5">
        <f t="shared" si="23"/>
        <v>0</v>
      </c>
      <c r="S58" s="5">
        <f t="shared" si="23"/>
        <v>0</v>
      </c>
      <c r="T58" s="5">
        <f t="shared" si="23"/>
        <v>0</v>
      </c>
      <c r="U58" s="5">
        <f t="shared" si="23"/>
        <v>0</v>
      </c>
      <c r="V58" s="5">
        <f t="shared" si="23"/>
        <v>0</v>
      </c>
      <c r="W58" s="5">
        <f t="shared" si="23"/>
        <v>0</v>
      </c>
      <c r="X58" s="5">
        <f t="shared" si="23"/>
        <v>0</v>
      </c>
    </row>
    <row r="59" spans="1:24">
      <c r="A59" s="33" t="s">
        <v>121</v>
      </c>
      <c r="B59" s="5">
        <f t="shared" si="22"/>
        <v>2E-3</v>
      </c>
      <c r="C59" s="5">
        <f t="shared" si="22"/>
        <v>0</v>
      </c>
      <c r="D59" s="5">
        <f t="shared" si="22"/>
        <v>0</v>
      </c>
      <c r="E59" s="5">
        <f t="shared" si="22"/>
        <v>0</v>
      </c>
      <c r="F59" s="5">
        <f t="shared" si="22"/>
        <v>0</v>
      </c>
      <c r="G59" s="5">
        <f t="shared" si="22"/>
        <v>0</v>
      </c>
      <c r="H59" s="5">
        <f t="shared" si="22"/>
        <v>0</v>
      </c>
      <c r="I59" s="5">
        <f t="shared" si="22"/>
        <v>0</v>
      </c>
      <c r="J59" s="5">
        <f t="shared" si="22"/>
        <v>0</v>
      </c>
      <c r="K59" s="5">
        <f t="shared" si="22"/>
        <v>0</v>
      </c>
      <c r="M59" s="5">
        <f t="shared" si="24"/>
        <v>0.19999999999999998</v>
      </c>
      <c r="N59" s="5">
        <f t="shared" si="23"/>
        <v>0</v>
      </c>
      <c r="O59" s="5">
        <f t="shared" si="23"/>
        <v>0</v>
      </c>
      <c r="P59" s="5">
        <f t="shared" si="23"/>
        <v>0</v>
      </c>
      <c r="Q59" s="5">
        <f t="shared" si="23"/>
        <v>0</v>
      </c>
      <c r="R59" s="5">
        <f t="shared" si="23"/>
        <v>0</v>
      </c>
      <c r="S59" s="5">
        <f t="shared" si="23"/>
        <v>0</v>
      </c>
      <c r="T59" s="5">
        <f t="shared" si="23"/>
        <v>0</v>
      </c>
      <c r="U59" s="5">
        <f t="shared" si="23"/>
        <v>0</v>
      </c>
      <c r="V59" s="5">
        <f t="shared" si="23"/>
        <v>0</v>
      </c>
      <c r="W59" s="5">
        <f t="shared" si="23"/>
        <v>0</v>
      </c>
      <c r="X59" s="5">
        <f t="shared" si="23"/>
        <v>0</v>
      </c>
    </row>
    <row r="60" spans="1:24">
      <c r="A60" s="33" t="s">
        <v>122</v>
      </c>
      <c r="B60" s="5">
        <f t="shared" si="22"/>
        <v>2E-3</v>
      </c>
      <c r="C60" s="5">
        <f t="shared" si="22"/>
        <v>0</v>
      </c>
      <c r="D60" s="5">
        <f t="shared" si="22"/>
        <v>0</v>
      </c>
      <c r="E60" s="5">
        <f t="shared" si="22"/>
        <v>0</v>
      </c>
      <c r="F60" s="5">
        <f t="shared" si="22"/>
        <v>0</v>
      </c>
      <c r="G60" s="5">
        <f t="shared" si="22"/>
        <v>0</v>
      </c>
      <c r="H60" s="5">
        <f t="shared" si="22"/>
        <v>0</v>
      </c>
      <c r="I60" s="5">
        <f t="shared" si="22"/>
        <v>0</v>
      </c>
      <c r="J60" s="5">
        <f t="shared" si="22"/>
        <v>0</v>
      </c>
      <c r="K60" s="5">
        <f t="shared" si="22"/>
        <v>0</v>
      </c>
      <c r="M60" s="5">
        <f t="shared" si="24"/>
        <v>0.19999999999999998</v>
      </c>
      <c r="N60" s="5">
        <f t="shared" si="23"/>
        <v>0</v>
      </c>
      <c r="O60" s="5">
        <f t="shared" si="23"/>
        <v>0</v>
      </c>
      <c r="P60" s="5">
        <f t="shared" si="23"/>
        <v>0</v>
      </c>
      <c r="Q60" s="5">
        <f t="shared" si="23"/>
        <v>0</v>
      </c>
      <c r="R60" s="5">
        <f t="shared" si="23"/>
        <v>0</v>
      </c>
      <c r="S60" s="5">
        <f t="shared" si="23"/>
        <v>0</v>
      </c>
      <c r="T60" s="5">
        <f t="shared" si="23"/>
        <v>0</v>
      </c>
      <c r="U60" s="5">
        <f t="shared" si="23"/>
        <v>0</v>
      </c>
      <c r="V60" s="5">
        <f t="shared" si="23"/>
        <v>0</v>
      </c>
      <c r="W60" s="5">
        <f t="shared" si="23"/>
        <v>0</v>
      </c>
      <c r="X60" s="5">
        <f t="shared" si="23"/>
        <v>0</v>
      </c>
    </row>
    <row r="61" spans="1:24">
      <c r="A61" s="33" t="s">
        <v>123</v>
      </c>
      <c r="B61" s="5">
        <f t="shared" si="22"/>
        <v>2E-3</v>
      </c>
      <c r="C61" s="5">
        <f t="shared" si="22"/>
        <v>0</v>
      </c>
      <c r="D61" s="5">
        <f t="shared" si="22"/>
        <v>0</v>
      </c>
      <c r="E61" s="5">
        <f t="shared" si="22"/>
        <v>0</v>
      </c>
      <c r="F61" s="5">
        <f t="shared" si="22"/>
        <v>0</v>
      </c>
      <c r="G61" s="5">
        <f t="shared" si="22"/>
        <v>0</v>
      </c>
      <c r="H61" s="5">
        <f t="shared" si="22"/>
        <v>0</v>
      </c>
      <c r="I61" s="5">
        <f t="shared" si="22"/>
        <v>0</v>
      </c>
      <c r="J61" s="5">
        <f t="shared" si="22"/>
        <v>0</v>
      </c>
      <c r="K61" s="5">
        <f t="shared" si="22"/>
        <v>0</v>
      </c>
      <c r="M61" s="5">
        <f t="shared" si="24"/>
        <v>0.19999999999999998</v>
      </c>
      <c r="N61" s="5">
        <f t="shared" si="23"/>
        <v>0</v>
      </c>
      <c r="O61" s="5">
        <f t="shared" si="23"/>
        <v>0</v>
      </c>
      <c r="P61" s="5">
        <f t="shared" si="23"/>
        <v>0</v>
      </c>
      <c r="Q61" s="5">
        <f t="shared" si="23"/>
        <v>0</v>
      </c>
      <c r="R61" s="5">
        <f t="shared" si="23"/>
        <v>0</v>
      </c>
      <c r="S61" s="5">
        <f t="shared" si="23"/>
        <v>0</v>
      </c>
      <c r="T61" s="5">
        <f t="shared" si="23"/>
        <v>0</v>
      </c>
      <c r="U61" s="5">
        <f t="shared" si="23"/>
        <v>0</v>
      </c>
      <c r="V61" s="5">
        <f t="shared" si="23"/>
        <v>0</v>
      </c>
      <c r="W61" s="5">
        <f t="shared" si="23"/>
        <v>0</v>
      </c>
      <c r="X61" s="5">
        <f t="shared" si="23"/>
        <v>0</v>
      </c>
    </row>
    <row r="62" spans="1:24">
      <c r="A62" s="33" t="s">
        <v>124</v>
      </c>
      <c r="B62" s="5">
        <f t="shared" si="22"/>
        <v>2E-3</v>
      </c>
      <c r="C62" s="5">
        <f t="shared" si="22"/>
        <v>0</v>
      </c>
      <c r="D62" s="5">
        <f t="shared" si="22"/>
        <v>0</v>
      </c>
      <c r="E62" s="5">
        <f t="shared" si="22"/>
        <v>0</v>
      </c>
      <c r="F62" s="5">
        <f t="shared" si="22"/>
        <v>0</v>
      </c>
      <c r="G62" s="5">
        <f t="shared" si="22"/>
        <v>0</v>
      </c>
      <c r="H62" s="5">
        <f t="shared" si="22"/>
        <v>0</v>
      </c>
      <c r="I62" s="5">
        <f t="shared" si="22"/>
        <v>0</v>
      </c>
      <c r="J62" s="5">
        <f t="shared" si="22"/>
        <v>0</v>
      </c>
      <c r="K62" s="5">
        <f t="shared" si="22"/>
        <v>0</v>
      </c>
      <c r="M62" s="5">
        <f t="shared" si="24"/>
        <v>0.19999999999999998</v>
      </c>
      <c r="N62" s="5">
        <f t="shared" si="23"/>
        <v>0</v>
      </c>
      <c r="O62" s="5">
        <f t="shared" si="23"/>
        <v>0</v>
      </c>
      <c r="P62" s="5">
        <f t="shared" si="23"/>
        <v>0</v>
      </c>
      <c r="Q62" s="5">
        <f t="shared" si="23"/>
        <v>0</v>
      </c>
      <c r="R62" s="5">
        <f t="shared" si="23"/>
        <v>0</v>
      </c>
      <c r="S62" s="5">
        <f t="shared" si="23"/>
        <v>0</v>
      </c>
      <c r="T62" s="5">
        <f t="shared" si="23"/>
        <v>0</v>
      </c>
      <c r="U62" s="5">
        <f t="shared" si="23"/>
        <v>0</v>
      </c>
      <c r="V62" s="5">
        <f t="shared" si="23"/>
        <v>0</v>
      </c>
      <c r="W62" s="5">
        <f t="shared" si="23"/>
        <v>0</v>
      </c>
      <c r="X62" s="5">
        <f t="shared" si="23"/>
        <v>0</v>
      </c>
    </row>
    <row r="63" spans="1:24">
      <c r="A63" s="33" t="s">
        <v>141</v>
      </c>
      <c r="B63" s="5">
        <f t="shared" si="22"/>
        <v>2E-3</v>
      </c>
      <c r="C63" s="5">
        <f t="shared" si="22"/>
        <v>0</v>
      </c>
      <c r="D63" s="5">
        <f t="shared" si="22"/>
        <v>0</v>
      </c>
      <c r="E63" s="5">
        <f t="shared" si="22"/>
        <v>0</v>
      </c>
      <c r="F63" s="5">
        <f t="shared" si="22"/>
        <v>0</v>
      </c>
      <c r="G63" s="5">
        <f t="shared" si="22"/>
        <v>0</v>
      </c>
      <c r="H63" s="5">
        <f t="shared" si="22"/>
        <v>0</v>
      </c>
      <c r="I63" s="5">
        <f t="shared" si="22"/>
        <v>0</v>
      </c>
      <c r="J63" s="5">
        <f t="shared" si="22"/>
        <v>0</v>
      </c>
      <c r="K63" s="5">
        <f t="shared" si="22"/>
        <v>0</v>
      </c>
      <c r="M63" s="5">
        <f t="shared" si="24"/>
        <v>0.19999999999999998</v>
      </c>
      <c r="N63" s="5">
        <f t="shared" si="23"/>
        <v>0</v>
      </c>
      <c r="O63" s="5">
        <f t="shared" si="23"/>
        <v>0</v>
      </c>
      <c r="P63" s="5">
        <f t="shared" si="23"/>
        <v>0</v>
      </c>
      <c r="Q63" s="5">
        <f t="shared" si="23"/>
        <v>0</v>
      </c>
      <c r="R63" s="5">
        <f t="shared" si="23"/>
        <v>0</v>
      </c>
      <c r="S63" s="5">
        <f t="shared" si="23"/>
        <v>0</v>
      </c>
      <c r="T63" s="5">
        <f t="shared" si="23"/>
        <v>0</v>
      </c>
      <c r="U63" s="5">
        <f t="shared" si="23"/>
        <v>0</v>
      </c>
      <c r="V63" s="5">
        <f t="shared" si="23"/>
        <v>0</v>
      </c>
      <c r="W63" s="5">
        <f t="shared" si="23"/>
        <v>0</v>
      </c>
      <c r="X63" s="5">
        <f t="shared" si="23"/>
        <v>0</v>
      </c>
    </row>
    <row r="64" spans="1:24">
      <c r="A64" s="33" t="s">
        <v>126</v>
      </c>
      <c r="B64" s="5">
        <f t="shared" si="22"/>
        <v>2E-3</v>
      </c>
      <c r="C64" s="5">
        <f t="shared" si="22"/>
        <v>0</v>
      </c>
      <c r="D64" s="5">
        <f t="shared" si="22"/>
        <v>0</v>
      </c>
      <c r="E64" s="5">
        <f t="shared" si="22"/>
        <v>0</v>
      </c>
      <c r="F64" s="5">
        <f t="shared" si="22"/>
        <v>0</v>
      </c>
      <c r="G64" s="5">
        <f t="shared" si="22"/>
        <v>0</v>
      </c>
      <c r="H64" s="5">
        <f t="shared" si="22"/>
        <v>0</v>
      </c>
      <c r="I64" s="5">
        <f t="shared" si="22"/>
        <v>0</v>
      </c>
      <c r="J64" s="5">
        <f t="shared" si="22"/>
        <v>0</v>
      </c>
      <c r="K64" s="5">
        <f t="shared" si="22"/>
        <v>0</v>
      </c>
      <c r="M64" s="5">
        <f t="shared" si="24"/>
        <v>0.19999999999999998</v>
      </c>
      <c r="N64" s="5">
        <f t="shared" si="23"/>
        <v>0</v>
      </c>
      <c r="O64" s="5">
        <f t="shared" si="23"/>
        <v>0</v>
      </c>
      <c r="P64" s="5">
        <f t="shared" si="23"/>
        <v>0</v>
      </c>
      <c r="Q64" s="5">
        <f t="shared" si="23"/>
        <v>0</v>
      </c>
      <c r="R64" s="5">
        <f t="shared" si="23"/>
        <v>0</v>
      </c>
      <c r="S64" s="5">
        <f t="shared" si="23"/>
        <v>0</v>
      </c>
      <c r="T64" s="5">
        <f t="shared" si="23"/>
        <v>0</v>
      </c>
      <c r="U64" s="5">
        <f t="shared" si="23"/>
        <v>0</v>
      </c>
      <c r="V64" s="5">
        <f t="shared" si="23"/>
        <v>0</v>
      </c>
      <c r="W64" s="5">
        <f t="shared" si="23"/>
        <v>0</v>
      </c>
      <c r="X64" s="5">
        <f t="shared" si="23"/>
        <v>0</v>
      </c>
    </row>
    <row r="65" spans="1:24">
      <c r="A65" s="33" t="s">
        <v>127</v>
      </c>
      <c r="B65" s="5">
        <f t="shared" ref="B65:K76" si="25">B97*B$8/B$7*B$6/B$5</f>
        <v>2E-3</v>
      </c>
      <c r="C65" s="5">
        <f t="shared" si="25"/>
        <v>0</v>
      </c>
      <c r="D65" s="5">
        <f t="shared" si="25"/>
        <v>0</v>
      </c>
      <c r="E65" s="5">
        <f t="shared" si="25"/>
        <v>0</v>
      </c>
      <c r="F65" s="5">
        <f t="shared" si="25"/>
        <v>0</v>
      </c>
      <c r="G65" s="5">
        <f t="shared" si="25"/>
        <v>0</v>
      </c>
      <c r="H65" s="5">
        <f t="shared" si="25"/>
        <v>0</v>
      </c>
      <c r="I65" s="5">
        <f t="shared" si="25"/>
        <v>0</v>
      </c>
      <c r="J65" s="5">
        <f t="shared" si="25"/>
        <v>0</v>
      </c>
      <c r="K65" s="5">
        <f t="shared" si="25"/>
        <v>0</v>
      </c>
      <c r="M65" s="5">
        <f t="shared" si="24"/>
        <v>0.19999999999999998</v>
      </c>
      <c r="N65" s="5">
        <f t="shared" si="24"/>
        <v>0</v>
      </c>
      <c r="O65" s="5">
        <f t="shared" si="24"/>
        <v>0</v>
      </c>
      <c r="P65" s="5">
        <f t="shared" si="24"/>
        <v>0</v>
      </c>
      <c r="Q65" s="5">
        <f t="shared" si="24"/>
        <v>0</v>
      </c>
      <c r="R65" s="5">
        <f t="shared" si="24"/>
        <v>0</v>
      </c>
      <c r="S65" s="5">
        <f t="shared" si="24"/>
        <v>0</v>
      </c>
      <c r="T65" s="5">
        <f t="shared" si="24"/>
        <v>0</v>
      </c>
      <c r="U65" s="5">
        <f t="shared" si="24"/>
        <v>0</v>
      </c>
      <c r="V65" s="5">
        <f t="shared" si="24"/>
        <v>0</v>
      </c>
      <c r="W65" s="5">
        <f t="shared" si="24"/>
        <v>0</v>
      </c>
      <c r="X65" s="5">
        <f t="shared" si="24"/>
        <v>0</v>
      </c>
    </row>
    <row r="66" spans="1:24">
      <c r="A66" s="33" t="s">
        <v>128</v>
      </c>
      <c r="B66" s="5">
        <f t="shared" si="25"/>
        <v>2E-3</v>
      </c>
      <c r="C66" s="5">
        <f t="shared" si="25"/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 t="shared" si="25"/>
        <v>0</v>
      </c>
      <c r="H66" s="5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0</v>
      </c>
      <c r="M66" s="5">
        <f t="shared" ref="M66:X76" si="26">M98*M$8/M$7*M$6/M$5</f>
        <v>0.19999999999999998</v>
      </c>
      <c r="N66" s="5">
        <f t="shared" si="26"/>
        <v>0</v>
      </c>
      <c r="O66" s="5">
        <f t="shared" si="26"/>
        <v>0</v>
      </c>
      <c r="P66" s="5">
        <f t="shared" si="26"/>
        <v>0</v>
      </c>
      <c r="Q66" s="5">
        <f t="shared" si="26"/>
        <v>0</v>
      </c>
      <c r="R66" s="5">
        <f t="shared" si="26"/>
        <v>0</v>
      </c>
      <c r="S66" s="5">
        <f t="shared" si="26"/>
        <v>0</v>
      </c>
      <c r="T66" s="5">
        <f t="shared" si="26"/>
        <v>0</v>
      </c>
      <c r="U66" s="5">
        <f t="shared" si="26"/>
        <v>0</v>
      </c>
      <c r="V66" s="5">
        <f t="shared" si="26"/>
        <v>0</v>
      </c>
      <c r="W66" s="5">
        <f t="shared" si="26"/>
        <v>0</v>
      </c>
      <c r="X66" s="5">
        <f t="shared" si="26"/>
        <v>0</v>
      </c>
    </row>
    <row r="67" spans="1:24">
      <c r="A67" s="33" t="s">
        <v>129</v>
      </c>
      <c r="B67" s="5">
        <f t="shared" si="25"/>
        <v>2E-3</v>
      </c>
      <c r="C67" s="5">
        <f t="shared" si="25"/>
        <v>0</v>
      </c>
      <c r="D67" s="5">
        <f t="shared" si="25"/>
        <v>0</v>
      </c>
      <c r="E67" s="5">
        <f t="shared" si="25"/>
        <v>0</v>
      </c>
      <c r="F67" s="5">
        <f t="shared" si="25"/>
        <v>0</v>
      </c>
      <c r="G67" s="5">
        <f t="shared" si="25"/>
        <v>0</v>
      </c>
      <c r="H67" s="5">
        <f t="shared" si="25"/>
        <v>0</v>
      </c>
      <c r="I67" s="5">
        <f t="shared" si="25"/>
        <v>0</v>
      </c>
      <c r="J67" s="5">
        <f t="shared" si="25"/>
        <v>0</v>
      </c>
      <c r="K67" s="5">
        <f t="shared" si="25"/>
        <v>0</v>
      </c>
      <c r="M67" s="5">
        <f t="shared" si="26"/>
        <v>0.19999999999999998</v>
      </c>
      <c r="N67" s="5">
        <f t="shared" si="26"/>
        <v>0</v>
      </c>
      <c r="O67" s="5">
        <f t="shared" si="26"/>
        <v>0</v>
      </c>
      <c r="P67" s="5">
        <f t="shared" si="26"/>
        <v>0</v>
      </c>
      <c r="Q67" s="5">
        <f t="shared" si="26"/>
        <v>0</v>
      </c>
      <c r="R67" s="5">
        <f t="shared" si="26"/>
        <v>0</v>
      </c>
      <c r="S67" s="5">
        <f t="shared" si="26"/>
        <v>0</v>
      </c>
      <c r="T67" s="5">
        <f t="shared" si="26"/>
        <v>0</v>
      </c>
      <c r="U67" s="5">
        <f t="shared" si="26"/>
        <v>0</v>
      </c>
      <c r="V67" s="5">
        <f t="shared" si="26"/>
        <v>0</v>
      </c>
      <c r="W67" s="5">
        <f t="shared" si="26"/>
        <v>0</v>
      </c>
      <c r="X67" s="5">
        <f t="shared" si="26"/>
        <v>0</v>
      </c>
    </row>
    <row r="68" spans="1:24">
      <c r="A68" s="33" t="s">
        <v>130</v>
      </c>
      <c r="B68" s="5">
        <f t="shared" si="25"/>
        <v>2E-3</v>
      </c>
      <c r="C68" s="5">
        <f t="shared" si="25"/>
        <v>0</v>
      </c>
      <c r="D68" s="5">
        <f t="shared" si="25"/>
        <v>0</v>
      </c>
      <c r="E68" s="5">
        <f t="shared" si="25"/>
        <v>0</v>
      </c>
      <c r="F68" s="5">
        <f t="shared" si="25"/>
        <v>0</v>
      </c>
      <c r="G68" s="5">
        <f t="shared" si="25"/>
        <v>0</v>
      </c>
      <c r="H68" s="5">
        <f t="shared" si="25"/>
        <v>0</v>
      </c>
      <c r="I68" s="5">
        <f t="shared" si="25"/>
        <v>0</v>
      </c>
      <c r="J68" s="5">
        <f t="shared" si="25"/>
        <v>0</v>
      </c>
      <c r="K68" s="5">
        <f t="shared" si="25"/>
        <v>0</v>
      </c>
      <c r="M68" s="5">
        <f t="shared" si="26"/>
        <v>0.19999999999999998</v>
      </c>
      <c r="N68" s="5">
        <f t="shared" si="26"/>
        <v>0</v>
      </c>
      <c r="O68" s="5">
        <f t="shared" si="26"/>
        <v>0</v>
      </c>
      <c r="P68" s="5">
        <f t="shared" si="26"/>
        <v>0</v>
      </c>
      <c r="Q68" s="5">
        <f t="shared" si="26"/>
        <v>0</v>
      </c>
      <c r="R68" s="5">
        <f t="shared" si="26"/>
        <v>0</v>
      </c>
      <c r="S68" s="5">
        <f t="shared" si="26"/>
        <v>0</v>
      </c>
      <c r="T68" s="5">
        <f t="shared" si="26"/>
        <v>0</v>
      </c>
      <c r="U68" s="5">
        <f t="shared" si="26"/>
        <v>0</v>
      </c>
      <c r="V68" s="5">
        <f t="shared" si="26"/>
        <v>0</v>
      </c>
      <c r="W68" s="5">
        <f t="shared" si="26"/>
        <v>0</v>
      </c>
      <c r="X68" s="5">
        <f t="shared" si="26"/>
        <v>0</v>
      </c>
    </row>
    <row r="69" spans="1:24">
      <c r="A69" s="33" t="s">
        <v>131</v>
      </c>
      <c r="B69" s="5">
        <f t="shared" si="25"/>
        <v>2E-3</v>
      </c>
      <c r="C69" s="5">
        <f t="shared" si="25"/>
        <v>0</v>
      </c>
      <c r="D69" s="5">
        <f t="shared" si="25"/>
        <v>0</v>
      </c>
      <c r="E69" s="5">
        <f t="shared" si="25"/>
        <v>0</v>
      </c>
      <c r="F69" s="5">
        <f t="shared" si="25"/>
        <v>0</v>
      </c>
      <c r="G69" s="5">
        <f t="shared" si="25"/>
        <v>0</v>
      </c>
      <c r="H69" s="5">
        <f t="shared" si="25"/>
        <v>0</v>
      </c>
      <c r="I69" s="5">
        <f t="shared" si="25"/>
        <v>0</v>
      </c>
      <c r="J69" s="5">
        <f t="shared" si="25"/>
        <v>0</v>
      </c>
      <c r="K69" s="5">
        <f t="shared" si="25"/>
        <v>0</v>
      </c>
      <c r="M69" s="5">
        <f t="shared" si="26"/>
        <v>0.19999999999999998</v>
      </c>
      <c r="N69" s="5">
        <f t="shared" si="26"/>
        <v>0</v>
      </c>
      <c r="O69" s="5">
        <f t="shared" si="26"/>
        <v>0</v>
      </c>
      <c r="P69" s="5">
        <f t="shared" si="26"/>
        <v>0</v>
      </c>
      <c r="Q69" s="5">
        <f t="shared" si="26"/>
        <v>0</v>
      </c>
      <c r="R69" s="5">
        <f t="shared" si="26"/>
        <v>0</v>
      </c>
      <c r="S69" s="5">
        <f t="shared" si="26"/>
        <v>0</v>
      </c>
      <c r="T69" s="5">
        <f t="shared" si="26"/>
        <v>0</v>
      </c>
      <c r="U69" s="5">
        <f t="shared" si="26"/>
        <v>0</v>
      </c>
      <c r="V69" s="5">
        <f t="shared" si="26"/>
        <v>0</v>
      </c>
      <c r="W69" s="5">
        <f t="shared" si="26"/>
        <v>0</v>
      </c>
      <c r="X69" s="5">
        <f t="shared" si="26"/>
        <v>0</v>
      </c>
    </row>
    <row r="70" spans="1:24">
      <c r="A70" s="33" t="s">
        <v>142</v>
      </c>
      <c r="B70" s="5">
        <f t="shared" si="25"/>
        <v>2E-3</v>
      </c>
      <c r="C70" s="5">
        <f t="shared" si="25"/>
        <v>0</v>
      </c>
      <c r="D70" s="5">
        <f t="shared" si="25"/>
        <v>0</v>
      </c>
      <c r="E70" s="5">
        <f t="shared" si="25"/>
        <v>0</v>
      </c>
      <c r="F70" s="5">
        <f t="shared" si="25"/>
        <v>0</v>
      </c>
      <c r="G70" s="5">
        <f t="shared" si="25"/>
        <v>0</v>
      </c>
      <c r="H70" s="5">
        <f t="shared" si="25"/>
        <v>0</v>
      </c>
      <c r="I70" s="5">
        <f t="shared" si="25"/>
        <v>0</v>
      </c>
      <c r="J70" s="5">
        <f t="shared" si="25"/>
        <v>0</v>
      </c>
      <c r="K70" s="5">
        <f t="shared" si="25"/>
        <v>0</v>
      </c>
      <c r="M70" s="5">
        <f t="shared" si="26"/>
        <v>0.19999999999999998</v>
      </c>
      <c r="N70" s="5">
        <f t="shared" si="26"/>
        <v>0</v>
      </c>
      <c r="O70" s="5">
        <f t="shared" si="26"/>
        <v>0</v>
      </c>
      <c r="P70" s="5">
        <f t="shared" si="26"/>
        <v>0</v>
      </c>
      <c r="Q70" s="5">
        <f t="shared" si="26"/>
        <v>0</v>
      </c>
      <c r="R70" s="5">
        <f t="shared" si="26"/>
        <v>0</v>
      </c>
      <c r="S70" s="5">
        <f t="shared" si="26"/>
        <v>0</v>
      </c>
      <c r="T70" s="5">
        <f t="shared" si="26"/>
        <v>0</v>
      </c>
      <c r="U70" s="5">
        <f t="shared" si="26"/>
        <v>0</v>
      </c>
      <c r="V70" s="5">
        <f t="shared" si="26"/>
        <v>0</v>
      </c>
      <c r="W70" s="5">
        <f t="shared" si="26"/>
        <v>0</v>
      </c>
      <c r="X70" s="5">
        <f t="shared" si="26"/>
        <v>0</v>
      </c>
    </row>
    <row r="71" spans="1:24">
      <c r="A71" s="33" t="s">
        <v>133</v>
      </c>
      <c r="B71" s="5">
        <f t="shared" si="25"/>
        <v>2E-3</v>
      </c>
      <c r="C71" s="5">
        <f t="shared" si="25"/>
        <v>0</v>
      </c>
      <c r="D71" s="5">
        <f t="shared" si="25"/>
        <v>0</v>
      </c>
      <c r="E71" s="5">
        <f t="shared" si="25"/>
        <v>0</v>
      </c>
      <c r="F71" s="5">
        <f t="shared" si="25"/>
        <v>0</v>
      </c>
      <c r="G71" s="5">
        <f t="shared" si="25"/>
        <v>0</v>
      </c>
      <c r="H71" s="5">
        <f t="shared" si="25"/>
        <v>0</v>
      </c>
      <c r="I71" s="5">
        <f t="shared" si="25"/>
        <v>0</v>
      </c>
      <c r="J71" s="5">
        <f t="shared" si="25"/>
        <v>0</v>
      </c>
      <c r="K71" s="5">
        <f t="shared" si="25"/>
        <v>0</v>
      </c>
      <c r="M71" s="5">
        <f t="shared" si="26"/>
        <v>0.19999999999999998</v>
      </c>
      <c r="N71" s="5">
        <f t="shared" si="26"/>
        <v>0</v>
      </c>
      <c r="O71" s="5">
        <f t="shared" si="26"/>
        <v>0</v>
      </c>
      <c r="P71" s="5">
        <f t="shared" si="26"/>
        <v>0</v>
      </c>
      <c r="Q71" s="5">
        <f t="shared" si="26"/>
        <v>0</v>
      </c>
      <c r="R71" s="5">
        <f t="shared" si="26"/>
        <v>0</v>
      </c>
      <c r="S71" s="5">
        <f t="shared" si="26"/>
        <v>0</v>
      </c>
      <c r="T71" s="5">
        <f t="shared" si="26"/>
        <v>0</v>
      </c>
      <c r="U71" s="5">
        <f t="shared" si="26"/>
        <v>0</v>
      </c>
      <c r="V71" s="5">
        <f t="shared" si="26"/>
        <v>0</v>
      </c>
      <c r="W71" s="5">
        <f t="shared" si="26"/>
        <v>0</v>
      </c>
      <c r="X71" s="5">
        <f t="shared" si="26"/>
        <v>0</v>
      </c>
    </row>
    <row r="72" spans="1:24">
      <c r="A72" s="33" t="s">
        <v>134</v>
      </c>
      <c r="B72" s="5">
        <f t="shared" si="25"/>
        <v>2E-3</v>
      </c>
      <c r="C72" s="5">
        <f t="shared" si="25"/>
        <v>0</v>
      </c>
      <c r="D72" s="5">
        <f t="shared" si="25"/>
        <v>0</v>
      </c>
      <c r="E72" s="5">
        <f t="shared" si="25"/>
        <v>0</v>
      </c>
      <c r="F72" s="5">
        <f t="shared" si="25"/>
        <v>0</v>
      </c>
      <c r="G72" s="5">
        <f t="shared" si="25"/>
        <v>0</v>
      </c>
      <c r="H72" s="5">
        <f t="shared" si="25"/>
        <v>0</v>
      </c>
      <c r="I72" s="5">
        <f t="shared" si="25"/>
        <v>0</v>
      </c>
      <c r="J72" s="5">
        <f t="shared" si="25"/>
        <v>0</v>
      </c>
      <c r="K72" s="5">
        <f t="shared" si="25"/>
        <v>0</v>
      </c>
      <c r="M72" s="5">
        <f t="shared" si="26"/>
        <v>0.19999999999999998</v>
      </c>
      <c r="N72" s="5">
        <f t="shared" si="26"/>
        <v>0</v>
      </c>
      <c r="O72" s="5">
        <f t="shared" si="26"/>
        <v>0</v>
      </c>
      <c r="P72" s="5">
        <f t="shared" si="26"/>
        <v>0</v>
      </c>
      <c r="Q72" s="5">
        <f t="shared" si="26"/>
        <v>0</v>
      </c>
      <c r="R72" s="5">
        <f t="shared" si="26"/>
        <v>0</v>
      </c>
      <c r="S72" s="5">
        <f t="shared" si="26"/>
        <v>0</v>
      </c>
      <c r="T72" s="5">
        <f t="shared" si="26"/>
        <v>0</v>
      </c>
      <c r="U72" s="5">
        <f t="shared" si="26"/>
        <v>0</v>
      </c>
      <c r="V72" s="5">
        <f t="shared" si="26"/>
        <v>0</v>
      </c>
      <c r="W72" s="5">
        <f t="shared" si="26"/>
        <v>0</v>
      </c>
      <c r="X72" s="5">
        <f t="shared" si="26"/>
        <v>0</v>
      </c>
    </row>
    <row r="73" spans="1:24">
      <c r="A73" s="33" t="s">
        <v>135</v>
      </c>
      <c r="B73" s="5">
        <f t="shared" si="25"/>
        <v>2E-3</v>
      </c>
      <c r="C73" s="5">
        <f t="shared" si="25"/>
        <v>0</v>
      </c>
      <c r="D73" s="5">
        <f t="shared" si="25"/>
        <v>0</v>
      </c>
      <c r="E73" s="5">
        <f t="shared" si="25"/>
        <v>0</v>
      </c>
      <c r="F73" s="5">
        <f t="shared" si="25"/>
        <v>0</v>
      </c>
      <c r="G73" s="5">
        <f t="shared" si="25"/>
        <v>0</v>
      </c>
      <c r="H73" s="5">
        <f t="shared" si="25"/>
        <v>0</v>
      </c>
      <c r="I73" s="5">
        <f t="shared" si="25"/>
        <v>0</v>
      </c>
      <c r="J73" s="5">
        <f t="shared" si="25"/>
        <v>0</v>
      </c>
      <c r="K73" s="5">
        <f t="shared" si="25"/>
        <v>0</v>
      </c>
      <c r="M73" s="5">
        <f t="shared" si="26"/>
        <v>0.19999999999999998</v>
      </c>
      <c r="N73" s="5">
        <f t="shared" si="26"/>
        <v>0</v>
      </c>
      <c r="O73" s="5">
        <f t="shared" si="26"/>
        <v>0</v>
      </c>
      <c r="P73" s="5">
        <f t="shared" si="26"/>
        <v>0</v>
      </c>
      <c r="Q73" s="5">
        <f t="shared" si="26"/>
        <v>0</v>
      </c>
      <c r="R73" s="5">
        <f t="shared" si="26"/>
        <v>0</v>
      </c>
      <c r="S73" s="5">
        <f t="shared" si="26"/>
        <v>0</v>
      </c>
      <c r="T73" s="5">
        <f t="shared" si="26"/>
        <v>0</v>
      </c>
      <c r="U73" s="5">
        <f t="shared" si="26"/>
        <v>0</v>
      </c>
      <c r="V73" s="5">
        <f t="shared" si="26"/>
        <v>0</v>
      </c>
      <c r="W73" s="5">
        <f t="shared" si="26"/>
        <v>0</v>
      </c>
      <c r="X73" s="5">
        <f t="shared" si="26"/>
        <v>0</v>
      </c>
    </row>
    <row r="74" spans="1:24">
      <c r="A74" s="33" t="s">
        <v>136</v>
      </c>
      <c r="B74" s="5">
        <f t="shared" si="25"/>
        <v>2E-3</v>
      </c>
      <c r="C74" s="5">
        <f t="shared" si="25"/>
        <v>0</v>
      </c>
      <c r="D74" s="5">
        <f t="shared" si="25"/>
        <v>0</v>
      </c>
      <c r="E74" s="5">
        <f t="shared" si="25"/>
        <v>0</v>
      </c>
      <c r="F74" s="5">
        <f t="shared" si="25"/>
        <v>0</v>
      </c>
      <c r="G74" s="5">
        <f t="shared" si="25"/>
        <v>0</v>
      </c>
      <c r="H74" s="5">
        <f t="shared" si="25"/>
        <v>0</v>
      </c>
      <c r="I74" s="5">
        <f t="shared" si="25"/>
        <v>0</v>
      </c>
      <c r="J74" s="5">
        <f t="shared" si="25"/>
        <v>0</v>
      </c>
      <c r="K74" s="5">
        <f t="shared" si="25"/>
        <v>0</v>
      </c>
      <c r="M74" s="5">
        <f t="shared" si="26"/>
        <v>0.19999999999999998</v>
      </c>
      <c r="N74" s="5">
        <f t="shared" si="26"/>
        <v>0</v>
      </c>
      <c r="O74" s="5">
        <f t="shared" si="26"/>
        <v>0</v>
      </c>
      <c r="P74" s="5">
        <f t="shared" si="26"/>
        <v>0</v>
      </c>
      <c r="Q74" s="5">
        <f t="shared" si="26"/>
        <v>0</v>
      </c>
      <c r="R74" s="5">
        <f t="shared" si="26"/>
        <v>0</v>
      </c>
      <c r="S74" s="5">
        <f t="shared" si="26"/>
        <v>0</v>
      </c>
      <c r="T74" s="5">
        <f t="shared" si="26"/>
        <v>0</v>
      </c>
      <c r="U74" s="5">
        <f t="shared" si="26"/>
        <v>0</v>
      </c>
      <c r="V74" s="5">
        <f t="shared" si="26"/>
        <v>0</v>
      </c>
      <c r="W74" s="5">
        <f t="shared" si="26"/>
        <v>0</v>
      </c>
      <c r="X74" s="5">
        <f t="shared" si="26"/>
        <v>0</v>
      </c>
    </row>
    <row r="75" spans="1:24">
      <c r="A75" s="33" t="s">
        <v>137</v>
      </c>
      <c r="B75" s="5">
        <f t="shared" si="25"/>
        <v>2E-3</v>
      </c>
      <c r="C75" s="5">
        <f t="shared" si="25"/>
        <v>0</v>
      </c>
      <c r="D75" s="5">
        <f t="shared" si="25"/>
        <v>0</v>
      </c>
      <c r="E75" s="5">
        <f t="shared" si="25"/>
        <v>0</v>
      </c>
      <c r="F75" s="5">
        <f t="shared" si="25"/>
        <v>0</v>
      </c>
      <c r="G75" s="5">
        <f t="shared" si="25"/>
        <v>0</v>
      </c>
      <c r="H75" s="5">
        <f t="shared" si="25"/>
        <v>0</v>
      </c>
      <c r="I75" s="5">
        <f t="shared" si="25"/>
        <v>0</v>
      </c>
      <c r="J75" s="5">
        <f t="shared" si="25"/>
        <v>0</v>
      </c>
      <c r="K75" s="5">
        <f t="shared" si="25"/>
        <v>0</v>
      </c>
      <c r="M75" s="5">
        <f t="shared" si="26"/>
        <v>0.19999999999999998</v>
      </c>
      <c r="N75" s="5">
        <f t="shared" si="26"/>
        <v>0</v>
      </c>
      <c r="O75" s="5">
        <f t="shared" si="26"/>
        <v>0</v>
      </c>
      <c r="P75" s="5">
        <f t="shared" si="26"/>
        <v>0</v>
      </c>
      <c r="Q75" s="5">
        <f t="shared" si="26"/>
        <v>0</v>
      </c>
      <c r="R75" s="5">
        <f t="shared" si="26"/>
        <v>0</v>
      </c>
      <c r="S75" s="5">
        <f t="shared" si="26"/>
        <v>0</v>
      </c>
      <c r="T75" s="5">
        <f t="shared" si="26"/>
        <v>0</v>
      </c>
      <c r="U75" s="5">
        <f t="shared" si="26"/>
        <v>0</v>
      </c>
      <c r="V75" s="5">
        <f t="shared" si="26"/>
        <v>0</v>
      </c>
      <c r="W75" s="5">
        <f t="shared" si="26"/>
        <v>0</v>
      </c>
      <c r="X75" s="5">
        <f t="shared" si="26"/>
        <v>0</v>
      </c>
    </row>
    <row r="76" spans="1:24">
      <c r="A76" s="33" t="s">
        <v>138</v>
      </c>
      <c r="B76" s="5">
        <f t="shared" si="25"/>
        <v>2E-3</v>
      </c>
      <c r="C76" s="5">
        <f t="shared" si="25"/>
        <v>0</v>
      </c>
      <c r="D76" s="5">
        <f t="shared" si="25"/>
        <v>0</v>
      </c>
      <c r="E76" s="5">
        <f t="shared" si="25"/>
        <v>0</v>
      </c>
      <c r="F76" s="5">
        <f t="shared" si="25"/>
        <v>0</v>
      </c>
      <c r="G76" s="5">
        <f t="shared" si="25"/>
        <v>0</v>
      </c>
      <c r="H76" s="5">
        <f t="shared" si="25"/>
        <v>0</v>
      </c>
      <c r="I76" s="5">
        <f t="shared" si="25"/>
        <v>0</v>
      </c>
      <c r="J76" s="5">
        <f t="shared" si="25"/>
        <v>0</v>
      </c>
      <c r="K76" s="5">
        <f t="shared" si="25"/>
        <v>0</v>
      </c>
      <c r="M76" s="5">
        <f t="shared" si="26"/>
        <v>0.19999999999999998</v>
      </c>
      <c r="N76" s="5">
        <f t="shared" si="26"/>
        <v>0</v>
      </c>
      <c r="O76" s="5">
        <f t="shared" si="26"/>
        <v>0</v>
      </c>
      <c r="P76" s="5">
        <f t="shared" si="26"/>
        <v>0</v>
      </c>
      <c r="Q76" s="5">
        <f t="shared" si="26"/>
        <v>0</v>
      </c>
      <c r="R76" s="5">
        <f t="shared" si="26"/>
        <v>0</v>
      </c>
      <c r="S76" s="5">
        <f t="shared" si="26"/>
        <v>0</v>
      </c>
      <c r="T76" s="5">
        <f t="shared" si="26"/>
        <v>0</v>
      </c>
      <c r="U76" s="5">
        <f t="shared" si="26"/>
        <v>0</v>
      </c>
      <c r="V76" s="5">
        <f t="shared" si="26"/>
        <v>0</v>
      </c>
      <c r="W76" s="5">
        <f t="shared" si="26"/>
        <v>0</v>
      </c>
      <c r="X76" s="5">
        <f t="shared" si="26"/>
        <v>0</v>
      </c>
    </row>
    <row r="79" spans="1:24">
      <c r="A79" s="5" t="s">
        <v>57</v>
      </c>
    </row>
    <row r="80" spans="1:24">
      <c r="A80" s="5" t="s">
        <v>25</v>
      </c>
      <c r="B80" s="5" t="s">
        <v>161</v>
      </c>
      <c r="C80" s="5" t="s">
        <v>161</v>
      </c>
      <c r="D80" s="5" t="s">
        <v>161</v>
      </c>
      <c r="E80" s="5" t="s">
        <v>161</v>
      </c>
      <c r="F80" s="5" t="s">
        <v>161</v>
      </c>
      <c r="G80" s="5" t="s">
        <v>161</v>
      </c>
      <c r="H80" s="5" t="s">
        <v>161</v>
      </c>
      <c r="I80" s="5" t="s">
        <v>161</v>
      </c>
      <c r="J80" s="5" t="s">
        <v>161</v>
      </c>
      <c r="K80" s="5" t="s">
        <v>161</v>
      </c>
      <c r="M80" s="5" t="s">
        <v>161</v>
      </c>
      <c r="N80" s="5" t="s">
        <v>161</v>
      </c>
      <c r="O80" s="5" t="s">
        <v>161</v>
      </c>
      <c r="P80" s="5" t="s">
        <v>161</v>
      </c>
      <c r="Q80" s="5" t="s">
        <v>161</v>
      </c>
      <c r="R80" s="5" t="s">
        <v>161</v>
      </c>
      <c r="S80" s="5" t="s">
        <v>161</v>
      </c>
      <c r="T80" s="5" t="s">
        <v>161</v>
      </c>
      <c r="U80" s="5" t="s">
        <v>161</v>
      </c>
      <c r="V80" s="5" t="s">
        <v>161</v>
      </c>
      <c r="W80" s="5" t="s">
        <v>161</v>
      </c>
      <c r="X80" s="5" t="s">
        <v>161</v>
      </c>
    </row>
    <row r="81" spans="1:24">
      <c r="A81" s="33" t="s">
        <v>139</v>
      </c>
      <c r="B81" s="5">
        <f t="shared" ref="B81:B108" si="27">B144</f>
        <v>2E-3</v>
      </c>
      <c r="C81" s="5">
        <f>IF(C112&lt;500,0,IF(C112/C$140*C$9/$L175&lt;$B81,0,C112/C$140*C$9/$L175))</f>
        <v>0</v>
      </c>
      <c r="D81" s="5">
        <f t="shared" ref="D81:K81" si="28">IF(D112&lt;500,0,IF(D112/D$140*D$9/$L175&lt;$B81,0,D112/D$140*D$9/$L175))</f>
        <v>0</v>
      </c>
      <c r="E81" s="5">
        <f t="shared" si="28"/>
        <v>0</v>
      </c>
      <c r="F81" s="5">
        <f t="shared" si="28"/>
        <v>0</v>
      </c>
      <c r="G81" s="5">
        <f t="shared" si="28"/>
        <v>0</v>
      </c>
      <c r="H81" s="5">
        <f t="shared" si="28"/>
        <v>0</v>
      </c>
      <c r="I81" s="5">
        <f t="shared" si="28"/>
        <v>0</v>
      </c>
      <c r="J81" s="5">
        <f t="shared" si="28"/>
        <v>0</v>
      </c>
      <c r="K81" s="5">
        <f t="shared" si="28"/>
        <v>0</v>
      </c>
      <c r="M81" s="5">
        <f t="shared" ref="M81:M108" si="29">B81</f>
        <v>2E-3</v>
      </c>
      <c r="N81" s="5">
        <f>IF(N112&lt;500,0,IF(N112/N$140*N$9/$L175&lt;$B81,0,N112/N$140*N$9/$L175))</f>
        <v>0</v>
      </c>
      <c r="O81" s="5">
        <f t="shared" ref="O81:X81" si="30">IF(O112&lt;500,0,IF(O112/O$140*O$9/$L175&lt;$B81,0,O112/O$140*O$9/$L175))</f>
        <v>0</v>
      </c>
      <c r="P81" s="5">
        <f t="shared" si="30"/>
        <v>0</v>
      </c>
      <c r="Q81" s="5">
        <f t="shared" si="30"/>
        <v>0</v>
      </c>
      <c r="R81" s="5">
        <f t="shared" si="30"/>
        <v>0</v>
      </c>
      <c r="S81" s="5">
        <f t="shared" si="30"/>
        <v>0</v>
      </c>
      <c r="T81" s="5">
        <f t="shared" si="30"/>
        <v>0</v>
      </c>
      <c r="U81" s="5">
        <f t="shared" si="30"/>
        <v>0</v>
      </c>
      <c r="V81" s="5">
        <f t="shared" si="30"/>
        <v>0</v>
      </c>
      <c r="W81" s="5">
        <f t="shared" si="30"/>
        <v>0</v>
      </c>
      <c r="X81" s="5">
        <f t="shared" si="30"/>
        <v>0</v>
      </c>
    </row>
    <row r="82" spans="1:24">
      <c r="A82" s="33" t="s">
        <v>112</v>
      </c>
      <c r="B82" s="5">
        <f t="shared" si="27"/>
        <v>2E-3</v>
      </c>
      <c r="C82" s="5">
        <f t="shared" ref="C82:K97" si="31">IF(C113&lt;500,0,IF(C113/C$140*C$9/$L176&lt;$B82,0,C113/C$140*C$9/$L176))</f>
        <v>0</v>
      </c>
      <c r="D82" s="5">
        <f t="shared" si="31"/>
        <v>0</v>
      </c>
      <c r="E82" s="5">
        <f t="shared" si="31"/>
        <v>0</v>
      </c>
      <c r="F82" s="5">
        <f t="shared" si="31"/>
        <v>0</v>
      </c>
      <c r="G82" s="5">
        <f t="shared" si="31"/>
        <v>0</v>
      </c>
      <c r="H82" s="5">
        <f t="shared" si="31"/>
        <v>0</v>
      </c>
      <c r="I82" s="5">
        <f t="shared" si="31"/>
        <v>0</v>
      </c>
      <c r="J82" s="5">
        <f t="shared" si="31"/>
        <v>0</v>
      </c>
      <c r="K82" s="5">
        <f t="shared" si="31"/>
        <v>0</v>
      </c>
      <c r="M82" s="5">
        <f t="shared" si="29"/>
        <v>2E-3</v>
      </c>
      <c r="N82" s="5">
        <f t="shared" ref="N82:X97" si="32">IF(N113&lt;500,0,IF(N113/N$140*N$9/$L176&lt;$B82,0,N113/N$140*N$9/$L176))</f>
        <v>0</v>
      </c>
      <c r="O82" s="5">
        <f t="shared" si="32"/>
        <v>0</v>
      </c>
      <c r="P82" s="5">
        <f t="shared" si="32"/>
        <v>0</v>
      </c>
      <c r="Q82" s="5">
        <f t="shared" si="32"/>
        <v>0</v>
      </c>
      <c r="R82" s="5">
        <f t="shared" si="32"/>
        <v>0</v>
      </c>
      <c r="S82" s="5">
        <f t="shared" si="32"/>
        <v>0</v>
      </c>
      <c r="T82" s="5">
        <f t="shared" si="32"/>
        <v>0</v>
      </c>
      <c r="U82" s="5">
        <f t="shared" si="32"/>
        <v>0</v>
      </c>
      <c r="V82" s="5">
        <f t="shared" si="32"/>
        <v>0</v>
      </c>
      <c r="W82" s="5">
        <f t="shared" si="32"/>
        <v>0</v>
      </c>
      <c r="X82" s="5">
        <f t="shared" si="32"/>
        <v>0</v>
      </c>
    </row>
    <row r="83" spans="1:24">
      <c r="A83" s="33" t="s">
        <v>113</v>
      </c>
      <c r="B83" s="5">
        <f t="shared" si="27"/>
        <v>2E-3</v>
      </c>
      <c r="C83" s="5">
        <f t="shared" si="31"/>
        <v>0</v>
      </c>
      <c r="D83" s="5">
        <f t="shared" si="31"/>
        <v>0</v>
      </c>
      <c r="E83" s="5">
        <f t="shared" si="31"/>
        <v>0</v>
      </c>
      <c r="F83" s="5">
        <f t="shared" si="31"/>
        <v>0</v>
      </c>
      <c r="G83" s="5">
        <f t="shared" si="31"/>
        <v>0</v>
      </c>
      <c r="H83" s="5">
        <f t="shared" si="31"/>
        <v>0</v>
      </c>
      <c r="I83" s="5">
        <f t="shared" si="31"/>
        <v>0</v>
      </c>
      <c r="J83" s="5">
        <f t="shared" si="31"/>
        <v>0</v>
      </c>
      <c r="K83" s="5">
        <f t="shared" si="31"/>
        <v>0</v>
      </c>
      <c r="M83" s="5">
        <f t="shared" si="29"/>
        <v>2E-3</v>
      </c>
      <c r="N83" s="5">
        <f t="shared" si="32"/>
        <v>0</v>
      </c>
      <c r="O83" s="5">
        <f t="shared" si="32"/>
        <v>0</v>
      </c>
      <c r="P83" s="5">
        <f t="shared" si="32"/>
        <v>0</v>
      </c>
      <c r="Q83" s="5">
        <f t="shared" si="32"/>
        <v>0</v>
      </c>
      <c r="R83" s="5">
        <f t="shared" si="32"/>
        <v>0</v>
      </c>
      <c r="S83" s="5">
        <f t="shared" si="32"/>
        <v>0</v>
      </c>
      <c r="T83" s="5">
        <f t="shared" si="32"/>
        <v>0</v>
      </c>
      <c r="U83" s="5">
        <f t="shared" si="32"/>
        <v>0</v>
      </c>
      <c r="V83" s="5">
        <f t="shared" si="32"/>
        <v>0</v>
      </c>
      <c r="W83" s="5">
        <f t="shared" si="32"/>
        <v>0</v>
      </c>
      <c r="X83" s="5">
        <f t="shared" si="32"/>
        <v>0</v>
      </c>
    </row>
    <row r="84" spans="1:24">
      <c r="A84" s="33" t="s">
        <v>114</v>
      </c>
      <c r="B84" s="5">
        <f t="shared" si="27"/>
        <v>2E-3</v>
      </c>
      <c r="C84" s="5">
        <f t="shared" si="31"/>
        <v>0</v>
      </c>
      <c r="D84" s="5">
        <f t="shared" si="31"/>
        <v>0</v>
      </c>
      <c r="E84" s="5">
        <f t="shared" si="31"/>
        <v>0</v>
      </c>
      <c r="F84" s="5">
        <f t="shared" si="31"/>
        <v>0</v>
      </c>
      <c r="G84" s="5">
        <f t="shared" si="31"/>
        <v>0</v>
      </c>
      <c r="H84" s="5">
        <f t="shared" si="31"/>
        <v>0</v>
      </c>
      <c r="I84" s="5">
        <f t="shared" si="31"/>
        <v>0</v>
      </c>
      <c r="J84" s="5">
        <f t="shared" si="31"/>
        <v>0</v>
      </c>
      <c r="K84" s="5">
        <f t="shared" si="31"/>
        <v>0</v>
      </c>
      <c r="M84" s="5">
        <f t="shared" si="29"/>
        <v>2E-3</v>
      </c>
      <c r="N84" s="5">
        <f t="shared" si="32"/>
        <v>0</v>
      </c>
      <c r="O84" s="5">
        <f t="shared" si="32"/>
        <v>0</v>
      </c>
      <c r="P84" s="5">
        <f t="shared" si="32"/>
        <v>0</v>
      </c>
      <c r="Q84" s="5">
        <f t="shared" si="32"/>
        <v>0</v>
      </c>
      <c r="R84" s="5">
        <f t="shared" si="32"/>
        <v>0</v>
      </c>
      <c r="S84" s="5">
        <f t="shared" si="32"/>
        <v>0</v>
      </c>
      <c r="T84" s="5">
        <f t="shared" si="32"/>
        <v>0</v>
      </c>
      <c r="U84" s="5">
        <f t="shared" si="32"/>
        <v>0</v>
      </c>
      <c r="V84" s="5">
        <f t="shared" si="32"/>
        <v>0</v>
      </c>
      <c r="W84" s="5">
        <f t="shared" si="32"/>
        <v>0</v>
      </c>
      <c r="X84" s="5">
        <f t="shared" si="32"/>
        <v>0</v>
      </c>
    </row>
    <row r="85" spans="1:24">
      <c r="A85" s="33" t="s">
        <v>115</v>
      </c>
      <c r="B85" s="5">
        <f t="shared" si="27"/>
        <v>2E-3</v>
      </c>
      <c r="C85" s="5">
        <f t="shared" si="31"/>
        <v>0</v>
      </c>
      <c r="D85" s="5">
        <f t="shared" si="31"/>
        <v>0</v>
      </c>
      <c r="E85" s="5">
        <f t="shared" si="31"/>
        <v>0</v>
      </c>
      <c r="F85" s="5">
        <f t="shared" si="31"/>
        <v>0</v>
      </c>
      <c r="G85" s="5">
        <f t="shared" si="31"/>
        <v>0</v>
      </c>
      <c r="H85" s="5">
        <f t="shared" si="31"/>
        <v>0</v>
      </c>
      <c r="I85" s="5">
        <f t="shared" si="31"/>
        <v>0</v>
      </c>
      <c r="J85" s="5">
        <f t="shared" si="31"/>
        <v>0</v>
      </c>
      <c r="K85" s="5">
        <f t="shared" si="31"/>
        <v>0</v>
      </c>
      <c r="M85" s="5">
        <f t="shared" si="29"/>
        <v>2E-3</v>
      </c>
      <c r="N85" s="5">
        <f t="shared" si="32"/>
        <v>0</v>
      </c>
      <c r="O85" s="5">
        <f t="shared" si="32"/>
        <v>0</v>
      </c>
      <c r="P85" s="5">
        <f t="shared" si="32"/>
        <v>0</v>
      </c>
      <c r="Q85" s="5">
        <f t="shared" si="32"/>
        <v>0</v>
      </c>
      <c r="R85" s="5">
        <f t="shared" si="32"/>
        <v>0</v>
      </c>
      <c r="S85" s="5">
        <f t="shared" si="32"/>
        <v>0</v>
      </c>
      <c r="T85" s="5">
        <f t="shared" si="32"/>
        <v>0</v>
      </c>
      <c r="U85" s="5">
        <f t="shared" si="32"/>
        <v>0</v>
      </c>
      <c r="V85" s="5">
        <f t="shared" si="32"/>
        <v>0</v>
      </c>
      <c r="W85" s="5">
        <f t="shared" si="32"/>
        <v>0</v>
      </c>
      <c r="X85" s="5">
        <f t="shared" si="32"/>
        <v>0</v>
      </c>
    </row>
    <row r="86" spans="1:24">
      <c r="A86" s="33" t="s">
        <v>116</v>
      </c>
      <c r="B86" s="5">
        <f t="shared" si="27"/>
        <v>2E-3</v>
      </c>
      <c r="C86" s="5">
        <f t="shared" si="31"/>
        <v>0</v>
      </c>
      <c r="D86" s="5">
        <f t="shared" si="31"/>
        <v>0</v>
      </c>
      <c r="E86" s="5">
        <f t="shared" si="31"/>
        <v>0</v>
      </c>
      <c r="F86" s="5">
        <f t="shared" si="31"/>
        <v>0</v>
      </c>
      <c r="G86" s="5">
        <f t="shared" si="31"/>
        <v>0</v>
      </c>
      <c r="H86" s="5">
        <f t="shared" si="31"/>
        <v>0</v>
      </c>
      <c r="I86" s="5">
        <f t="shared" si="31"/>
        <v>0</v>
      </c>
      <c r="J86" s="5">
        <f t="shared" si="31"/>
        <v>0</v>
      </c>
      <c r="K86" s="5">
        <f t="shared" si="31"/>
        <v>0</v>
      </c>
      <c r="M86" s="5">
        <f t="shared" si="29"/>
        <v>2E-3</v>
      </c>
      <c r="N86" s="5">
        <f t="shared" si="32"/>
        <v>0</v>
      </c>
      <c r="O86" s="5">
        <f t="shared" si="32"/>
        <v>0</v>
      </c>
      <c r="P86" s="5">
        <f t="shared" si="32"/>
        <v>0</v>
      </c>
      <c r="Q86" s="5">
        <f t="shared" si="32"/>
        <v>0</v>
      </c>
      <c r="R86" s="5">
        <f t="shared" si="32"/>
        <v>0</v>
      </c>
      <c r="S86" s="5">
        <f t="shared" si="32"/>
        <v>0</v>
      </c>
      <c r="T86" s="5">
        <f t="shared" si="32"/>
        <v>0</v>
      </c>
      <c r="U86" s="5">
        <f t="shared" si="32"/>
        <v>0</v>
      </c>
      <c r="V86" s="5">
        <f t="shared" si="32"/>
        <v>0</v>
      </c>
      <c r="W86" s="5">
        <f t="shared" si="32"/>
        <v>0</v>
      </c>
      <c r="X86" s="5">
        <f t="shared" si="32"/>
        <v>0</v>
      </c>
    </row>
    <row r="87" spans="1:24">
      <c r="A87" s="33" t="s">
        <v>117</v>
      </c>
      <c r="B87" s="5">
        <f t="shared" si="27"/>
        <v>2E-3</v>
      </c>
      <c r="C87" s="5">
        <f t="shared" si="31"/>
        <v>0</v>
      </c>
      <c r="D87" s="5">
        <f t="shared" si="31"/>
        <v>0</v>
      </c>
      <c r="E87" s="5">
        <f t="shared" si="31"/>
        <v>0</v>
      </c>
      <c r="F87" s="5">
        <f t="shared" si="31"/>
        <v>0</v>
      </c>
      <c r="G87" s="5">
        <f t="shared" si="31"/>
        <v>0</v>
      </c>
      <c r="H87" s="5">
        <f t="shared" si="31"/>
        <v>0</v>
      </c>
      <c r="I87" s="5">
        <f t="shared" si="31"/>
        <v>0</v>
      </c>
      <c r="J87" s="5">
        <f t="shared" si="31"/>
        <v>0</v>
      </c>
      <c r="K87" s="5">
        <f t="shared" si="31"/>
        <v>0</v>
      </c>
      <c r="M87" s="5">
        <f t="shared" si="29"/>
        <v>2E-3</v>
      </c>
      <c r="N87" s="5">
        <f t="shared" si="32"/>
        <v>0</v>
      </c>
      <c r="O87" s="5">
        <f t="shared" si="32"/>
        <v>0</v>
      </c>
      <c r="P87" s="5">
        <f t="shared" si="32"/>
        <v>0</v>
      </c>
      <c r="Q87" s="5">
        <f t="shared" si="32"/>
        <v>0</v>
      </c>
      <c r="R87" s="5">
        <f t="shared" si="32"/>
        <v>0</v>
      </c>
      <c r="S87" s="5">
        <f t="shared" si="32"/>
        <v>0</v>
      </c>
      <c r="T87" s="5">
        <f t="shared" si="32"/>
        <v>0</v>
      </c>
      <c r="U87" s="5">
        <f t="shared" si="32"/>
        <v>0</v>
      </c>
      <c r="V87" s="5">
        <f t="shared" si="32"/>
        <v>0</v>
      </c>
      <c r="W87" s="5">
        <f t="shared" si="32"/>
        <v>0</v>
      </c>
      <c r="X87" s="5">
        <f t="shared" si="32"/>
        <v>0</v>
      </c>
    </row>
    <row r="88" spans="1:24">
      <c r="A88" s="33" t="s">
        <v>140</v>
      </c>
      <c r="B88" s="5">
        <f t="shared" si="27"/>
        <v>2E-3</v>
      </c>
      <c r="C88" s="5">
        <f t="shared" si="31"/>
        <v>0</v>
      </c>
      <c r="D88" s="5">
        <f t="shared" si="31"/>
        <v>0</v>
      </c>
      <c r="E88" s="5">
        <f t="shared" si="31"/>
        <v>0</v>
      </c>
      <c r="F88" s="5">
        <f t="shared" si="31"/>
        <v>0</v>
      </c>
      <c r="G88" s="5">
        <f t="shared" si="31"/>
        <v>0</v>
      </c>
      <c r="H88" s="5">
        <f t="shared" si="31"/>
        <v>0</v>
      </c>
      <c r="I88" s="5">
        <f t="shared" si="31"/>
        <v>0</v>
      </c>
      <c r="J88" s="5">
        <f t="shared" si="31"/>
        <v>0</v>
      </c>
      <c r="K88" s="5">
        <f t="shared" si="31"/>
        <v>0</v>
      </c>
      <c r="M88" s="5">
        <f t="shared" si="29"/>
        <v>2E-3</v>
      </c>
      <c r="N88" s="5">
        <f t="shared" si="32"/>
        <v>0</v>
      </c>
      <c r="O88" s="5">
        <f t="shared" si="32"/>
        <v>0</v>
      </c>
      <c r="P88" s="5">
        <f t="shared" si="32"/>
        <v>0</v>
      </c>
      <c r="Q88" s="5">
        <f t="shared" si="32"/>
        <v>0</v>
      </c>
      <c r="R88" s="5">
        <f t="shared" si="32"/>
        <v>0</v>
      </c>
      <c r="S88" s="5">
        <f t="shared" si="32"/>
        <v>0</v>
      </c>
      <c r="T88" s="5">
        <f t="shared" si="32"/>
        <v>0</v>
      </c>
      <c r="U88" s="5">
        <f t="shared" si="32"/>
        <v>0</v>
      </c>
      <c r="V88" s="5">
        <f t="shared" si="32"/>
        <v>0</v>
      </c>
      <c r="W88" s="5">
        <f t="shared" si="32"/>
        <v>0</v>
      </c>
      <c r="X88" s="5">
        <f t="shared" si="32"/>
        <v>0</v>
      </c>
    </row>
    <row r="89" spans="1:24">
      <c r="A89" s="33" t="s">
        <v>119</v>
      </c>
      <c r="B89" s="5">
        <f t="shared" si="27"/>
        <v>2E-3</v>
      </c>
      <c r="C89" s="5">
        <f t="shared" si="31"/>
        <v>0</v>
      </c>
      <c r="D89" s="5">
        <f t="shared" si="31"/>
        <v>0</v>
      </c>
      <c r="E89" s="5">
        <f t="shared" si="31"/>
        <v>0</v>
      </c>
      <c r="F89" s="5">
        <f t="shared" si="31"/>
        <v>0</v>
      </c>
      <c r="G89" s="5">
        <f t="shared" si="31"/>
        <v>0</v>
      </c>
      <c r="H89" s="5">
        <f t="shared" si="31"/>
        <v>0</v>
      </c>
      <c r="I89" s="5">
        <f t="shared" si="31"/>
        <v>0</v>
      </c>
      <c r="J89" s="5">
        <f t="shared" si="31"/>
        <v>0</v>
      </c>
      <c r="K89" s="5">
        <f t="shared" si="31"/>
        <v>0</v>
      </c>
      <c r="M89" s="5">
        <f t="shared" si="29"/>
        <v>2E-3</v>
      </c>
      <c r="N89" s="5">
        <f t="shared" si="32"/>
        <v>0</v>
      </c>
      <c r="O89" s="5">
        <f t="shared" si="32"/>
        <v>0</v>
      </c>
      <c r="P89" s="5">
        <f t="shared" si="32"/>
        <v>0</v>
      </c>
      <c r="Q89" s="5">
        <f t="shared" si="32"/>
        <v>0</v>
      </c>
      <c r="R89" s="5">
        <f t="shared" si="32"/>
        <v>0</v>
      </c>
      <c r="S89" s="5">
        <f t="shared" si="32"/>
        <v>0</v>
      </c>
      <c r="T89" s="5">
        <f t="shared" si="32"/>
        <v>0</v>
      </c>
      <c r="U89" s="5">
        <f t="shared" si="32"/>
        <v>0</v>
      </c>
      <c r="V89" s="5">
        <f t="shared" si="32"/>
        <v>0</v>
      </c>
      <c r="W89" s="5">
        <f t="shared" si="32"/>
        <v>0</v>
      </c>
      <c r="X89" s="5">
        <f t="shared" si="32"/>
        <v>0</v>
      </c>
    </row>
    <row r="90" spans="1:24">
      <c r="A90" s="33" t="s">
        <v>120</v>
      </c>
      <c r="B90" s="5">
        <f t="shared" si="27"/>
        <v>2E-3</v>
      </c>
      <c r="C90" s="5">
        <f t="shared" si="31"/>
        <v>0</v>
      </c>
      <c r="D90" s="5">
        <f t="shared" si="31"/>
        <v>0</v>
      </c>
      <c r="E90" s="5">
        <f t="shared" si="31"/>
        <v>0</v>
      </c>
      <c r="F90" s="5">
        <f t="shared" si="31"/>
        <v>0</v>
      </c>
      <c r="G90" s="5">
        <f t="shared" si="31"/>
        <v>0</v>
      </c>
      <c r="H90" s="5">
        <f t="shared" si="31"/>
        <v>0</v>
      </c>
      <c r="I90" s="5">
        <f t="shared" si="31"/>
        <v>0</v>
      </c>
      <c r="J90" s="5">
        <f t="shared" si="31"/>
        <v>0</v>
      </c>
      <c r="K90" s="5">
        <f t="shared" si="31"/>
        <v>0</v>
      </c>
      <c r="M90" s="5">
        <f t="shared" si="29"/>
        <v>2E-3</v>
      </c>
      <c r="N90" s="5">
        <f t="shared" si="32"/>
        <v>0</v>
      </c>
      <c r="O90" s="5">
        <f t="shared" si="32"/>
        <v>0</v>
      </c>
      <c r="P90" s="5">
        <f t="shared" si="32"/>
        <v>0</v>
      </c>
      <c r="Q90" s="5">
        <f t="shared" si="32"/>
        <v>0</v>
      </c>
      <c r="R90" s="5">
        <f t="shared" si="32"/>
        <v>0</v>
      </c>
      <c r="S90" s="5">
        <f t="shared" si="32"/>
        <v>0</v>
      </c>
      <c r="T90" s="5">
        <f t="shared" si="32"/>
        <v>0</v>
      </c>
      <c r="U90" s="5">
        <f t="shared" si="32"/>
        <v>0</v>
      </c>
      <c r="V90" s="5">
        <f t="shared" si="32"/>
        <v>0</v>
      </c>
      <c r="W90" s="5">
        <f t="shared" si="32"/>
        <v>0</v>
      </c>
      <c r="X90" s="5">
        <f t="shared" si="32"/>
        <v>0</v>
      </c>
    </row>
    <row r="91" spans="1:24">
      <c r="A91" s="33" t="s">
        <v>121</v>
      </c>
      <c r="B91" s="5">
        <f t="shared" si="27"/>
        <v>2E-3</v>
      </c>
      <c r="C91" s="5">
        <f t="shared" si="31"/>
        <v>0</v>
      </c>
      <c r="D91" s="5">
        <f t="shared" si="31"/>
        <v>0</v>
      </c>
      <c r="E91" s="5">
        <f t="shared" si="31"/>
        <v>0</v>
      </c>
      <c r="F91" s="5">
        <f t="shared" si="31"/>
        <v>0</v>
      </c>
      <c r="G91" s="5">
        <f t="shared" si="31"/>
        <v>0</v>
      </c>
      <c r="H91" s="5">
        <f t="shared" si="31"/>
        <v>0</v>
      </c>
      <c r="I91" s="5">
        <f t="shared" si="31"/>
        <v>0</v>
      </c>
      <c r="J91" s="5">
        <f t="shared" si="31"/>
        <v>0</v>
      </c>
      <c r="K91" s="5">
        <f t="shared" si="31"/>
        <v>0</v>
      </c>
      <c r="M91" s="5">
        <f t="shared" si="29"/>
        <v>2E-3</v>
      </c>
      <c r="N91" s="5">
        <f t="shared" si="32"/>
        <v>0</v>
      </c>
      <c r="O91" s="5">
        <f t="shared" si="32"/>
        <v>0</v>
      </c>
      <c r="P91" s="5">
        <f t="shared" si="32"/>
        <v>0</v>
      </c>
      <c r="Q91" s="5">
        <f t="shared" si="32"/>
        <v>0</v>
      </c>
      <c r="R91" s="5">
        <f t="shared" si="32"/>
        <v>0</v>
      </c>
      <c r="S91" s="5">
        <f t="shared" si="32"/>
        <v>0</v>
      </c>
      <c r="T91" s="5">
        <f t="shared" si="32"/>
        <v>0</v>
      </c>
      <c r="U91" s="5">
        <f t="shared" si="32"/>
        <v>0</v>
      </c>
      <c r="V91" s="5">
        <f t="shared" si="32"/>
        <v>0</v>
      </c>
      <c r="W91" s="5">
        <f t="shared" si="32"/>
        <v>0</v>
      </c>
      <c r="X91" s="5">
        <f t="shared" si="32"/>
        <v>0</v>
      </c>
    </row>
    <row r="92" spans="1:24">
      <c r="A92" s="33" t="s">
        <v>122</v>
      </c>
      <c r="B92" s="5">
        <f t="shared" si="27"/>
        <v>2E-3</v>
      </c>
      <c r="C92" s="5">
        <f t="shared" si="31"/>
        <v>0</v>
      </c>
      <c r="D92" s="5">
        <f t="shared" si="31"/>
        <v>0</v>
      </c>
      <c r="E92" s="5">
        <f t="shared" si="31"/>
        <v>0</v>
      </c>
      <c r="F92" s="5">
        <f t="shared" si="31"/>
        <v>0</v>
      </c>
      <c r="G92" s="5">
        <f t="shared" si="31"/>
        <v>0</v>
      </c>
      <c r="H92" s="5">
        <f t="shared" si="31"/>
        <v>0</v>
      </c>
      <c r="I92" s="5">
        <f t="shared" si="31"/>
        <v>0</v>
      </c>
      <c r="J92" s="5">
        <f t="shared" si="31"/>
        <v>0</v>
      </c>
      <c r="K92" s="5">
        <f t="shared" si="31"/>
        <v>0</v>
      </c>
      <c r="M92" s="5">
        <f t="shared" si="29"/>
        <v>2E-3</v>
      </c>
      <c r="N92" s="5">
        <f t="shared" si="32"/>
        <v>0</v>
      </c>
      <c r="O92" s="5">
        <f t="shared" si="32"/>
        <v>0</v>
      </c>
      <c r="P92" s="5">
        <f t="shared" si="32"/>
        <v>0</v>
      </c>
      <c r="Q92" s="5">
        <f t="shared" si="32"/>
        <v>0</v>
      </c>
      <c r="R92" s="5">
        <f t="shared" si="32"/>
        <v>0</v>
      </c>
      <c r="S92" s="5">
        <f t="shared" si="32"/>
        <v>0</v>
      </c>
      <c r="T92" s="5">
        <f t="shared" si="32"/>
        <v>0</v>
      </c>
      <c r="U92" s="5">
        <f t="shared" si="32"/>
        <v>0</v>
      </c>
      <c r="V92" s="5">
        <f t="shared" si="32"/>
        <v>0</v>
      </c>
      <c r="W92" s="5">
        <f t="shared" si="32"/>
        <v>0</v>
      </c>
      <c r="X92" s="5">
        <f t="shared" si="32"/>
        <v>0</v>
      </c>
    </row>
    <row r="93" spans="1:24">
      <c r="A93" s="33" t="s">
        <v>123</v>
      </c>
      <c r="B93" s="5">
        <f t="shared" si="27"/>
        <v>2E-3</v>
      </c>
      <c r="C93" s="5">
        <f t="shared" si="31"/>
        <v>0</v>
      </c>
      <c r="D93" s="5">
        <f t="shared" si="31"/>
        <v>0</v>
      </c>
      <c r="E93" s="5">
        <f t="shared" si="31"/>
        <v>0</v>
      </c>
      <c r="F93" s="5">
        <f t="shared" si="31"/>
        <v>0</v>
      </c>
      <c r="G93" s="5">
        <f t="shared" si="31"/>
        <v>0</v>
      </c>
      <c r="H93" s="5">
        <f t="shared" si="31"/>
        <v>0</v>
      </c>
      <c r="I93" s="5">
        <f t="shared" si="31"/>
        <v>0</v>
      </c>
      <c r="J93" s="5">
        <f t="shared" si="31"/>
        <v>0</v>
      </c>
      <c r="K93" s="5">
        <f t="shared" si="31"/>
        <v>0</v>
      </c>
      <c r="M93" s="5">
        <f t="shared" si="29"/>
        <v>2E-3</v>
      </c>
      <c r="N93" s="5">
        <f t="shared" si="32"/>
        <v>0</v>
      </c>
      <c r="O93" s="5">
        <f t="shared" si="32"/>
        <v>0</v>
      </c>
      <c r="P93" s="5">
        <f t="shared" si="32"/>
        <v>0</v>
      </c>
      <c r="Q93" s="5">
        <f t="shared" si="32"/>
        <v>0</v>
      </c>
      <c r="R93" s="5">
        <f t="shared" si="32"/>
        <v>0</v>
      </c>
      <c r="S93" s="5">
        <f t="shared" si="32"/>
        <v>0</v>
      </c>
      <c r="T93" s="5">
        <f t="shared" si="32"/>
        <v>0</v>
      </c>
      <c r="U93" s="5">
        <f t="shared" si="32"/>
        <v>0</v>
      </c>
      <c r="V93" s="5">
        <f t="shared" si="32"/>
        <v>0</v>
      </c>
      <c r="W93" s="5">
        <f t="shared" si="32"/>
        <v>0</v>
      </c>
      <c r="X93" s="5">
        <f t="shared" si="32"/>
        <v>0</v>
      </c>
    </row>
    <row r="94" spans="1:24">
      <c r="A94" s="33" t="s">
        <v>124</v>
      </c>
      <c r="B94" s="5">
        <f t="shared" si="27"/>
        <v>2E-3</v>
      </c>
      <c r="C94" s="5">
        <f t="shared" si="31"/>
        <v>0</v>
      </c>
      <c r="D94" s="5">
        <f t="shared" si="31"/>
        <v>0</v>
      </c>
      <c r="E94" s="5">
        <f t="shared" si="31"/>
        <v>0</v>
      </c>
      <c r="F94" s="5">
        <f t="shared" si="31"/>
        <v>0</v>
      </c>
      <c r="G94" s="5">
        <f t="shared" si="31"/>
        <v>0</v>
      </c>
      <c r="H94" s="5">
        <f t="shared" si="31"/>
        <v>0</v>
      </c>
      <c r="I94" s="5">
        <f t="shared" si="31"/>
        <v>0</v>
      </c>
      <c r="J94" s="5">
        <f t="shared" si="31"/>
        <v>0</v>
      </c>
      <c r="K94" s="5">
        <f t="shared" si="31"/>
        <v>0</v>
      </c>
      <c r="M94" s="5">
        <f t="shared" si="29"/>
        <v>2E-3</v>
      </c>
      <c r="N94" s="5">
        <f t="shared" si="32"/>
        <v>0</v>
      </c>
      <c r="O94" s="5">
        <f t="shared" si="32"/>
        <v>0</v>
      </c>
      <c r="P94" s="5">
        <f t="shared" si="32"/>
        <v>0</v>
      </c>
      <c r="Q94" s="5">
        <f t="shared" si="32"/>
        <v>0</v>
      </c>
      <c r="R94" s="5">
        <f t="shared" si="32"/>
        <v>0</v>
      </c>
      <c r="S94" s="5">
        <f t="shared" si="32"/>
        <v>0</v>
      </c>
      <c r="T94" s="5">
        <f t="shared" si="32"/>
        <v>0</v>
      </c>
      <c r="U94" s="5">
        <f t="shared" si="32"/>
        <v>0</v>
      </c>
      <c r="V94" s="5">
        <f t="shared" si="32"/>
        <v>0</v>
      </c>
      <c r="W94" s="5">
        <f t="shared" si="32"/>
        <v>0</v>
      </c>
      <c r="X94" s="5">
        <f t="shared" si="32"/>
        <v>0</v>
      </c>
    </row>
    <row r="95" spans="1:24">
      <c r="A95" s="33" t="s">
        <v>141</v>
      </c>
      <c r="B95" s="5">
        <f t="shared" si="27"/>
        <v>2E-3</v>
      </c>
      <c r="C95" s="5">
        <f t="shared" si="31"/>
        <v>0</v>
      </c>
      <c r="D95" s="5">
        <f t="shared" si="31"/>
        <v>0</v>
      </c>
      <c r="E95" s="5">
        <f t="shared" si="31"/>
        <v>0</v>
      </c>
      <c r="F95" s="5">
        <f t="shared" si="31"/>
        <v>0</v>
      </c>
      <c r="G95" s="5">
        <f t="shared" si="31"/>
        <v>0</v>
      </c>
      <c r="H95" s="5">
        <f t="shared" si="31"/>
        <v>0</v>
      </c>
      <c r="I95" s="5">
        <f t="shared" si="31"/>
        <v>0</v>
      </c>
      <c r="J95" s="5">
        <f t="shared" si="31"/>
        <v>0</v>
      </c>
      <c r="K95" s="5">
        <f t="shared" si="31"/>
        <v>0</v>
      </c>
      <c r="M95" s="5">
        <f t="shared" si="29"/>
        <v>2E-3</v>
      </c>
      <c r="N95" s="5">
        <f t="shared" si="32"/>
        <v>0</v>
      </c>
      <c r="O95" s="5">
        <f t="shared" si="32"/>
        <v>0</v>
      </c>
      <c r="P95" s="5">
        <f t="shared" si="32"/>
        <v>0</v>
      </c>
      <c r="Q95" s="5">
        <f t="shared" si="32"/>
        <v>0</v>
      </c>
      <c r="R95" s="5">
        <f t="shared" si="32"/>
        <v>0</v>
      </c>
      <c r="S95" s="5">
        <f t="shared" si="32"/>
        <v>0</v>
      </c>
      <c r="T95" s="5">
        <f t="shared" si="32"/>
        <v>0</v>
      </c>
      <c r="U95" s="5">
        <f t="shared" si="32"/>
        <v>0</v>
      </c>
      <c r="V95" s="5">
        <f t="shared" si="32"/>
        <v>0</v>
      </c>
      <c r="W95" s="5">
        <f t="shared" si="32"/>
        <v>0</v>
      </c>
      <c r="X95" s="5">
        <f t="shared" si="32"/>
        <v>0</v>
      </c>
    </row>
    <row r="96" spans="1:24">
      <c r="A96" s="33" t="s">
        <v>126</v>
      </c>
      <c r="B96" s="5">
        <f t="shared" si="27"/>
        <v>2E-3</v>
      </c>
      <c r="C96" s="5">
        <f t="shared" si="31"/>
        <v>0</v>
      </c>
      <c r="D96" s="5">
        <f t="shared" si="31"/>
        <v>0</v>
      </c>
      <c r="E96" s="5">
        <f t="shared" si="31"/>
        <v>0</v>
      </c>
      <c r="F96" s="5">
        <f t="shared" si="31"/>
        <v>0</v>
      </c>
      <c r="G96" s="5">
        <f t="shared" si="31"/>
        <v>0</v>
      </c>
      <c r="H96" s="5">
        <f t="shared" si="31"/>
        <v>0</v>
      </c>
      <c r="I96" s="5">
        <f t="shared" si="31"/>
        <v>0</v>
      </c>
      <c r="J96" s="5">
        <f t="shared" si="31"/>
        <v>0</v>
      </c>
      <c r="K96" s="5">
        <f t="shared" si="31"/>
        <v>0</v>
      </c>
      <c r="M96" s="5">
        <f t="shared" si="29"/>
        <v>2E-3</v>
      </c>
      <c r="N96" s="5">
        <f t="shared" si="32"/>
        <v>0</v>
      </c>
      <c r="O96" s="5">
        <f t="shared" si="32"/>
        <v>0</v>
      </c>
      <c r="P96" s="5">
        <f t="shared" si="32"/>
        <v>0</v>
      </c>
      <c r="Q96" s="5">
        <f t="shared" si="32"/>
        <v>0</v>
      </c>
      <c r="R96" s="5">
        <f t="shared" si="32"/>
        <v>0</v>
      </c>
      <c r="S96" s="5">
        <f t="shared" si="32"/>
        <v>0</v>
      </c>
      <c r="T96" s="5">
        <f t="shared" si="32"/>
        <v>0</v>
      </c>
      <c r="U96" s="5">
        <f t="shared" si="32"/>
        <v>0</v>
      </c>
      <c r="V96" s="5">
        <f t="shared" si="32"/>
        <v>0</v>
      </c>
      <c r="W96" s="5">
        <f t="shared" si="32"/>
        <v>0</v>
      </c>
      <c r="X96" s="5">
        <f t="shared" si="32"/>
        <v>0</v>
      </c>
    </row>
    <row r="97" spans="1:24">
      <c r="A97" s="33" t="s">
        <v>127</v>
      </c>
      <c r="B97" s="5">
        <f t="shared" si="27"/>
        <v>2E-3</v>
      </c>
      <c r="C97" s="5">
        <f t="shared" si="31"/>
        <v>0</v>
      </c>
      <c r="D97" s="5">
        <f t="shared" si="31"/>
        <v>0</v>
      </c>
      <c r="E97" s="5">
        <f t="shared" si="31"/>
        <v>0</v>
      </c>
      <c r="F97" s="5">
        <f t="shared" si="31"/>
        <v>0</v>
      </c>
      <c r="G97" s="5">
        <f t="shared" si="31"/>
        <v>0</v>
      </c>
      <c r="H97" s="5">
        <f t="shared" si="31"/>
        <v>0</v>
      </c>
      <c r="I97" s="5">
        <f t="shared" si="31"/>
        <v>0</v>
      </c>
      <c r="J97" s="5">
        <f t="shared" si="31"/>
        <v>0</v>
      </c>
      <c r="K97" s="5">
        <f t="shared" si="31"/>
        <v>0</v>
      </c>
      <c r="M97" s="5">
        <f t="shared" si="29"/>
        <v>2E-3</v>
      </c>
      <c r="N97" s="5">
        <f t="shared" si="32"/>
        <v>0</v>
      </c>
      <c r="O97" s="5">
        <f t="shared" si="32"/>
        <v>0</v>
      </c>
      <c r="P97" s="5">
        <f t="shared" si="32"/>
        <v>0</v>
      </c>
      <c r="Q97" s="5">
        <f t="shared" si="32"/>
        <v>0</v>
      </c>
      <c r="R97" s="5">
        <f t="shared" si="32"/>
        <v>0</v>
      </c>
      <c r="S97" s="5">
        <f t="shared" si="32"/>
        <v>0</v>
      </c>
      <c r="T97" s="5">
        <f t="shared" si="32"/>
        <v>0</v>
      </c>
      <c r="U97" s="5">
        <f t="shared" si="32"/>
        <v>0</v>
      </c>
      <c r="V97" s="5">
        <f t="shared" si="32"/>
        <v>0</v>
      </c>
      <c r="W97" s="5">
        <f t="shared" si="32"/>
        <v>0</v>
      </c>
      <c r="X97" s="5">
        <f t="shared" si="32"/>
        <v>0</v>
      </c>
    </row>
    <row r="98" spans="1:24">
      <c r="A98" s="33" t="s">
        <v>128</v>
      </c>
      <c r="B98" s="5">
        <f t="shared" si="27"/>
        <v>2E-3</v>
      </c>
      <c r="C98" s="5">
        <f t="shared" ref="C98:K108" si="33">IF(C129&lt;500,0,IF(C129/C$140*C$9/$L192&lt;$B98,0,C129/C$140*C$9/$L192))</f>
        <v>0</v>
      </c>
      <c r="D98" s="5">
        <f t="shared" si="33"/>
        <v>0</v>
      </c>
      <c r="E98" s="5">
        <f t="shared" si="33"/>
        <v>0</v>
      </c>
      <c r="F98" s="5">
        <f t="shared" si="33"/>
        <v>0</v>
      </c>
      <c r="G98" s="5">
        <f t="shared" si="33"/>
        <v>0</v>
      </c>
      <c r="H98" s="5">
        <f t="shared" si="33"/>
        <v>0</v>
      </c>
      <c r="I98" s="5">
        <f t="shared" si="33"/>
        <v>0</v>
      </c>
      <c r="J98" s="5">
        <f t="shared" si="33"/>
        <v>0</v>
      </c>
      <c r="K98" s="5">
        <f t="shared" si="33"/>
        <v>0</v>
      </c>
      <c r="M98" s="5">
        <f t="shared" si="29"/>
        <v>2E-3</v>
      </c>
      <c r="N98" s="5">
        <f t="shared" ref="N98:X108" si="34">IF(N129&lt;500,0,IF(N129/N$140*N$9/$L192&lt;$B98,0,N129/N$140*N$9/$L192))</f>
        <v>0</v>
      </c>
      <c r="O98" s="5">
        <f t="shared" si="34"/>
        <v>0</v>
      </c>
      <c r="P98" s="5">
        <f t="shared" si="34"/>
        <v>0</v>
      </c>
      <c r="Q98" s="5">
        <f t="shared" si="34"/>
        <v>0</v>
      </c>
      <c r="R98" s="5">
        <f t="shared" si="34"/>
        <v>0</v>
      </c>
      <c r="S98" s="5">
        <f t="shared" si="34"/>
        <v>0</v>
      </c>
      <c r="T98" s="5">
        <f t="shared" si="34"/>
        <v>0</v>
      </c>
      <c r="U98" s="5">
        <f t="shared" si="34"/>
        <v>0</v>
      </c>
      <c r="V98" s="5">
        <f t="shared" si="34"/>
        <v>0</v>
      </c>
      <c r="W98" s="5">
        <f t="shared" si="34"/>
        <v>0</v>
      </c>
      <c r="X98" s="5">
        <f t="shared" si="34"/>
        <v>0</v>
      </c>
    </row>
    <row r="99" spans="1:24">
      <c r="A99" s="33" t="s">
        <v>129</v>
      </c>
      <c r="B99" s="5">
        <f t="shared" si="27"/>
        <v>2E-3</v>
      </c>
      <c r="C99" s="5">
        <f t="shared" si="33"/>
        <v>0</v>
      </c>
      <c r="D99" s="5">
        <f t="shared" si="33"/>
        <v>0</v>
      </c>
      <c r="E99" s="5">
        <f t="shared" si="33"/>
        <v>0</v>
      </c>
      <c r="F99" s="5">
        <f t="shared" si="33"/>
        <v>0</v>
      </c>
      <c r="G99" s="5">
        <f t="shared" si="33"/>
        <v>0</v>
      </c>
      <c r="H99" s="5">
        <f t="shared" si="33"/>
        <v>0</v>
      </c>
      <c r="I99" s="5">
        <f t="shared" si="33"/>
        <v>0</v>
      </c>
      <c r="J99" s="5">
        <f t="shared" si="33"/>
        <v>0</v>
      </c>
      <c r="K99" s="5">
        <f t="shared" si="33"/>
        <v>0</v>
      </c>
      <c r="M99" s="5">
        <f t="shared" si="29"/>
        <v>2E-3</v>
      </c>
      <c r="N99" s="5">
        <f t="shared" si="34"/>
        <v>0</v>
      </c>
      <c r="O99" s="5">
        <f t="shared" si="34"/>
        <v>0</v>
      </c>
      <c r="P99" s="5">
        <f t="shared" si="34"/>
        <v>0</v>
      </c>
      <c r="Q99" s="5">
        <f t="shared" si="34"/>
        <v>0</v>
      </c>
      <c r="R99" s="5">
        <f t="shared" si="34"/>
        <v>0</v>
      </c>
      <c r="S99" s="5">
        <f t="shared" si="34"/>
        <v>0</v>
      </c>
      <c r="T99" s="5">
        <f t="shared" si="34"/>
        <v>0</v>
      </c>
      <c r="U99" s="5">
        <f t="shared" si="34"/>
        <v>0</v>
      </c>
      <c r="V99" s="5">
        <f t="shared" si="34"/>
        <v>0</v>
      </c>
      <c r="W99" s="5">
        <f t="shared" si="34"/>
        <v>0</v>
      </c>
      <c r="X99" s="5">
        <f t="shared" si="34"/>
        <v>0</v>
      </c>
    </row>
    <row r="100" spans="1:24">
      <c r="A100" s="33" t="s">
        <v>130</v>
      </c>
      <c r="B100" s="5">
        <f t="shared" si="27"/>
        <v>2E-3</v>
      </c>
      <c r="C100" s="5">
        <f t="shared" si="33"/>
        <v>0</v>
      </c>
      <c r="D100" s="5">
        <f t="shared" si="33"/>
        <v>0</v>
      </c>
      <c r="E100" s="5">
        <f t="shared" si="33"/>
        <v>0</v>
      </c>
      <c r="F100" s="5">
        <f t="shared" si="33"/>
        <v>0</v>
      </c>
      <c r="G100" s="5">
        <f t="shared" si="33"/>
        <v>0</v>
      </c>
      <c r="H100" s="5">
        <f t="shared" si="33"/>
        <v>0</v>
      </c>
      <c r="I100" s="5">
        <f t="shared" si="33"/>
        <v>0</v>
      </c>
      <c r="J100" s="5">
        <f t="shared" si="33"/>
        <v>0</v>
      </c>
      <c r="K100" s="5">
        <f t="shared" si="33"/>
        <v>0</v>
      </c>
      <c r="M100" s="5">
        <f t="shared" si="29"/>
        <v>2E-3</v>
      </c>
      <c r="N100" s="5">
        <f t="shared" si="34"/>
        <v>0</v>
      </c>
      <c r="O100" s="5">
        <f t="shared" si="34"/>
        <v>0</v>
      </c>
      <c r="P100" s="5">
        <f t="shared" si="34"/>
        <v>0</v>
      </c>
      <c r="Q100" s="5">
        <f t="shared" si="34"/>
        <v>0</v>
      </c>
      <c r="R100" s="5">
        <f t="shared" si="34"/>
        <v>0</v>
      </c>
      <c r="S100" s="5">
        <f t="shared" si="34"/>
        <v>0</v>
      </c>
      <c r="T100" s="5">
        <f t="shared" si="34"/>
        <v>0</v>
      </c>
      <c r="U100" s="5">
        <f t="shared" si="34"/>
        <v>0</v>
      </c>
      <c r="V100" s="5">
        <f t="shared" si="34"/>
        <v>0</v>
      </c>
      <c r="W100" s="5">
        <f t="shared" si="34"/>
        <v>0</v>
      </c>
      <c r="X100" s="5">
        <f t="shared" si="34"/>
        <v>0</v>
      </c>
    </row>
    <row r="101" spans="1:24">
      <c r="A101" s="33" t="s">
        <v>131</v>
      </c>
      <c r="B101" s="5">
        <f t="shared" si="27"/>
        <v>2E-3</v>
      </c>
      <c r="C101" s="5">
        <f t="shared" si="33"/>
        <v>0</v>
      </c>
      <c r="D101" s="5">
        <f t="shared" si="33"/>
        <v>0</v>
      </c>
      <c r="E101" s="5">
        <f t="shared" si="33"/>
        <v>0</v>
      </c>
      <c r="F101" s="5">
        <f t="shared" si="33"/>
        <v>0</v>
      </c>
      <c r="G101" s="5">
        <f t="shared" si="33"/>
        <v>0</v>
      </c>
      <c r="H101" s="5">
        <f t="shared" si="33"/>
        <v>0</v>
      </c>
      <c r="I101" s="5">
        <f t="shared" si="33"/>
        <v>0</v>
      </c>
      <c r="J101" s="5">
        <f t="shared" si="33"/>
        <v>0</v>
      </c>
      <c r="K101" s="5">
        <f t="shared" si="33"/>
        <v>0</v>
      </c>
      <c r="M101" s="5">
        <f t="shared" si="29"/>
        <v>2E-3</v>
      </c>
      <c r="N101" s="5">
        <f t="shared" si="34"/>
        <v>0</v>
      </c>
      <c r="O101" s="5">
        <f t="shared" si="34"/>
        <v>0</v>
      </c>
      <c r="P101" s="5">
        <f t="shared" si="34"/>
        <v>0</v>
      </c>
      <c r="Q101" s="5">
        <f t="shared" si="34"/>
        <v>0</v>
      </c>
      <c r="R101" s="5">
        <f t="shared" si="34"/>
        <v>0</v>
      </c>
      <c r="S101" s="5">
        <f t="shared" si="34"/>
        <v>0</v>
      </c>
      <c r="T101" s="5">
        <f t="shared" si="34"/>
        <v>0</v>
      </c>
      <c r="U101" s="5">
        <f t="shared" si="34"/>
        <v>0</v>
      </c>
      <c r="V101" s="5">
        <f t="shared" si="34"/>
        <v>0</v>
      </c>
      <c r="W101" s="5">
        <f t="shared" si="34"/>
        <v>0</v>
      </c>
      <c r="X101" s="5">
        <f t="shared" si="34"/>
        <v>0</v>
      </c>
    </row>
    <row r="102" spans="1:24">
      <c r="A102" s="33" t="s">
        <v>142</v>
      </c>
      <c r="B102" s="5">
        <f t="shared" si="27"/>
        <v>2E-3</v>
      </c>
      <c r="C102" s="5">
        <f t="shared" si="33"/>
        <v>0</v>
      </c>
      <c r="D102" s="5">
        <f t="shared" si="33"/>
        <v>0</v>
      </c>
      <c r="E102" s="5">
        <f t="shared" si="33"/>
        <v>0</v>
      </c>
      <c r="F102" s="5">
        <f t="shared" si="33"/>
        <v>0</v>
      </c>
      <c r="G102" s="5">
        <f t="shared" si="33"/>
        <v>0</v>
      </c>
      <c r="H102" s="5">
        <f t="shared" si="33"/>
        <v>0</v>
      </c>
      <c r="I102" s="5">
        <f t="shared" si="33"/>
        <v>0</v>
      </c>
      <c r="J102" s="5">
        <f t="shared" si="33"/>
        <v>0</v>
      </c>
      <c r="K102" s="5">
        <f t="shared" si="33"/>
        <v>0</v>
      </c>
      <c r="M102" s="5">
        <f t="shared" si="29"/>
        <v>2E-3</v>
      </c>
      <c r="N102" s="5">
        <f t="shared" si="34"/>
        <v>0</v>
      </c>
      <c r="O102" s="5">
        <f t="shared" si="34"/>
        <v>0</v>
      </c>
      <c r="P102" s="5">
        <f t="shared" si="34"/>
        <v>0</v>
      </c>
      <c r="Q102" s="5">
        <f t="shared" si="34"/>
        <v>0</v>
      </c>
      <c r="R102" s="5">
        <f t="shared" si="34"/>
        <v>0</v>
      </c>
      <c r="S102" s="5">
        <f t="shared" si="34"/>
        <v>0</v>
      </c>
      <c r="T102" s="5">
        <f t="shared" si="34"/>
        <v>0</v>
      </c>
      <c r="U102" s="5">
        <f t="shared" si="34"/>
        <v>0</v>
      </c>
      <c r="V102" s="5">
        <f t="shared" si="34"/>
        <v>0</v>
      </c>
      <c r="W102" s="5">
        <f t="shared" si="34"/>
        <v>0</v>
      </c>
      <c r="X102" s="5">
        <f t="shared" si="34"/>
        <v>0</v>
      </c>
    </row>
    <row r="103" spans="1:24">
      <c r="A103" s="33" t="s">
        <v>133</v>
      </c>
      <c r="B103" s="5">
        <f t="shared" si="27"/>
        <v>2E-3</v>
      </c>
      <c r="C103" s="5">
        <f t="shared" si="33"/>
        <v>0</v>
      </c>
      <c r="D103" s="5">
        <f t="shared" si="33"/>
        <v>0</v>
      </c>
      <c r="E103" s="5">
        <f t="shared" si="33"/>
        <v>0</v>
      </c>
      <c r="F103" s="5">
        <f t="shared" si="33"/>
        <v>0</v>
      </c>
      <c r="G103" s="5">
        <f t="shared" si="33"/>
        <v>0</v>
      </c>
      <c r="H103" s="5">
        <f t="shared" si="33"/>
        <v>0</v>
      </c>
      <c r="I103" s="5">
        <f t="shared" si="33"/>
        <v>0</v>
      </c>
      <c r="J103" s="5">
        <f t="shared" si="33"/>
        <v>0</v>
      </c>
      <c r="K103" s="5">
        <f t="shared" si="33"/>
        <v>0</v>
      </c>
      <c r="M103" s="5">
        <f t="shared" si="29"/>
        <v>2E-3</v>
      </c>
      <c r="N103" s="5">
        <f t="shared" si="34"/>
        <v>0</v>
      </c>
      <c r="O103" s="5">
        <f t="shared" si="34"/>
        <v>0</v>
      </c>
      <c r="P103" s="5">
        <f t="shared" si="34"/>
        <v>0</v>
      </c>
      <c r="Q103" s="5">
        <f t="shared" si="34"/>
        <v>0</v>
      </c>
      <c r="R103" s="5">
        <f t="shared" si="34"/>
        <v>0</v>
      </c>
      <c r="S103" s="5">
        <f t="shared" si="34"/>
        <v>0</v>
      </c>
      <c r="T103" s="5">
        <f t="shared" si="34"/>
        <v>0</v>
      </c>
      <c r="U103" s="5">
        <f t="shared" si="34"/>
        <v>0</v>
      </c>
      <c r="V103" s="5">
        <f t="shared" si="34"/>
        <v>0</v>
      </c>
      <c r="W103" s="5">
        <f t="shared" si="34"/>
        <v>0</v>
      </c>
      <c r="X103" s="5">
        <f t="shared" si="34"/>
        <v>0</v>
      </c>
    </row>
    <row r="104" spans="1:24">
      <c r="A104" s="33" t="s">
        <v>134</v>
      </c>
      <c r="B104" s="5">
        <f t="shared" si="27"/>
        <v>2E-3</v>
      </c>
      <c r="C104" s="5">
        <f t="shared" si="33"/>
        <v>0</v>
      </c>
      <c r="D104" s="5">
        <f t="shared" si="33"/>
        <v>0</v>
      </c>
      <c r="E104" s="5">
        <f t="shared" si="33"/>
        <v>0</v>
      </c>
      <c r="F104" s="5">
        <f t="shared" si="33"/>
        <v>0</v>
      </c>
      <c r="G104" s="5">
        <f t="shared" si="33"/>
        <v>0</v>
      </c>
      <c r="H104" s="5">
        <f t="shared" si="33"/>
        <v>0</v>
      </c>
      <c r="I104" s="5">
        <f t="shared" si="33"/>
        <v>0</v>
      </c>
      <c r="J104" s="5">
        <f t="shared" si="33"/>
        <v>0</v>
      </c>
      <c r="K104" s="5">
        <f t="shared" si="33"/>
        <v>0</v>
      </c>
      <c r="M104" s="5">
        <f t="shared" si="29"/>
        <v>2E-3</v>
      </c>
      <c r="N104" s="5">
        <f t="shared" si="34"/>
        <v>0</v>
      </c>
      <c r="O104" s="5">
        <f t="shared" si="34"/>
        <v>0</v>
      </c>
      <c r="P104" s="5">
        <f t="shared" si="34"/>
        <v>0</v>
      </c>
      <c r="Q104" s="5">
        <f t="shared" si="34"/>
        <v>0</v>
      </c>
      <c r="R104" s="5">
        <f t="shared" si="34"/>
        <v>0</v>
      </c>
      <c r="S104" s="5">
        <f t="shared" si="34"/>
        <v>0</v>
      </c>
      <c r="T104" s="5">
        <f t="shared" si="34"/>
        <v>0</v>
      </c>
      <c r="U104" s="5">
        <f t="shared" si="34"/>
        <v>0</v>
      </c>
      <c r="V104" s="5">
        <f t="shared" si="34"/>
        <v>0</v>
      </c>
      <c r="W104" s="5">
        <f t="shared" si="34"/>
        <v>0</v>
      </c>
      <c r="X104" s="5">
        <f t="shared" si="34"/>
        <v>0</v>
      </c>
    </row>
    <row r="105" spans="1:24">
      <c r="A105" s="33" t="s">
        <v>135</v>
      </c>
      <c r="B105" s="5">
        <f t="shared" si="27"/>
        <v>2E-3</v>
      </c>
      <c r="C105" s="5">
        <f t="shared" si="33"/>
        <v>0</v>
      </c>
      <c r="D105" s="5">
        <f t="shared" si="33"/>
        <v>0</v>
      </c>
      <c r="E105" s="5">
        <f t="shared" si="33"/>
        <v>0</v>
      </c>
      <c r="F105" s="5">
        <f t="shared" si="33"/>
        <v>0</v>
      </c>
      <c r="G105" s="5">
        <f t="shared" si="33"/>
        <v>0</v>
      </c>
      <c r="H105" s="5">
        <f t="shared" si="33"/>
        <v>0</v>
      </c>
      <c r="I105" s="5">
        <f t="shared" si="33"/>
        <v>0</v>
      </c>
      <c r="J105" s="5">
        <f t="shared" si="33"/>
        <v>0</v>
      </c>
      <c r="K105" s="5">
        <f t="shared" si="33"/>
        <v>0</v>
      </c>
      <c r="M105" s="5">
        <f t="shared" si="29"/>
        <v>2E-3</v>
      </c>
      <c r="N105" s="5">
        <f t="shared" si="34"/>
        <v>0</v>
      </c>
      <c r="O105" s="5">
        <f t="shared" si="34"/>
        <v>0</v>
      </c>
      <c r="P105" s="5">
        <f t="shared" si="34"/>
        <v>0</v>
      </c>
      <c r="Q105" s="5">
        <f t="shared" si="34"/>
        <v>0</v>
      </c>
      <c r="R105" s="5">
        <f t="shared" si="34"/>
        <v>0</v>
      </c>
      <c r="S105" s="5">
        <f t="shared" si="34"/>
        <v>0</v>
      </c>
      <c r="T105" s="5">
        <f t="shared" si="34"/>
        <v>0</v>
      </c>
      <c r="U105" s="5">
        <f t="shared" si="34"/>
        <v>0</v>
      </c>
      <c r="V105" s="5">
        <f t="shared" si="34"/>
        <v>0</v>
      </c>
      <c r="W105" s="5">
        <f t="shared" si="34"/>
        <v>0</v>
      </c>
      <c r="X105" s="5">
        <f t="shared" si="34"/>
        <v>0</v>
      </c>
    </row>
    <row r="106" spans="1:24">
      <c r="A106" s="33" t="s">
        <v>136</v>
      </c>
      <c r="B106" s="5">
        <f t="shared" si="27"/>
        <v>2E-3</v>
      </c>
      <c r="C106" s="5">
        <f t="shared" si="33"/>
        <v>0</v>
      </c>
      <c r="D106" s="5">
        <f t="shared" si="33"/>
        <v>0</v>
      </c>
      <c r="E106" s="5">
        <f t="shared" si="33"/>
        <v>0</v>
      </c>
      <c r="F106" s="5">
        <f t="shared" si="33"/>
        <v>0</v>
      </c>
      <c r="G106" s="5">
        <f t="shared" si="33"/>
        <v>0</v>
      </c>
      <c r="H106" s="5">
        <f t="shared" si="33"/>
        <v>0</v>
      </c>
      <c r="I106" s="5">
        <f t="shared" si="33"/>
        <v>0</v>
      </c>
      <c r="J106" s="5">
        <f t="shared" si="33"/>
        <v>0</v>
      </c>
      <c r="K106" s="5">
        <f t="shared" si="33"/>
        <v>0</v>
      </c>
      <c r="M106" s="5">
        <f t="shared" si="29"/>
        <v>2E-3</v>
      </c>
      <c r="N106" s="5">
        <f t="shared" si="34"/>
        <v>0</v>
      </c>
      <c r="O106" s="5">
        <f t="shared" si="34"/>
        <v>0</v>
      </c>
      <c r="P106" s="5">
        <f t="shared" si="34"/>
        <v>0</v>
      </c>
      <c r="Q106" s="5">
        <f t="shared" si="34"/>
        <v>0</v>
      </c>
      <c r="R106" s="5">
        <f t="shared" si="34"/>
        <v>0</v>
      </c>
      <c r="S106" s="5">
        <f t="shared" si="34"/>
        <v>0</v>
      </c>
      <c r="T106" s="5">
        <f t="shared" si="34"/>
        <v>0</v>
      </c>
      <c r="U106" s="5">
        <f t="shared" si="34"/>
        <v>0</v>
      </c>
      <c r="V106" s="5">
        <f t="shared" si="34"/>
        <v>0</v>
      </c>
      <c r="W106" s="5">
        <f t="shared" si="34"/>
        <v>0</v>
      </c>
      <c r="X106" s="5">
        <f t="shared" si="34"/>
        <v>0</v>
      </c>
    </row>
    <row r="107" spans="1:24">
      <c r="A107" s="33" t="s">
        <v>137</v>
      </c>
      <c r="B107" s="5">
        <f t="shared" si="27"/>
        <v>2E-3</v>
      </c>
      <c r="C107" s="5">
        <f t="shared" si="33"/>
        <v>0</v>
      </c>
      <c r="D107" s="5">
        <f t="shared" si="33"/>
        <v>0</v>
      </c>
      <c r="E107" s="5">
        <f t="shared" si="33"/>
        <v>0</v>
      </c>
      <c r="F107" s="5">
        <f t="shared" si="33"/>
        <v>0</v>
      </c>
      <c r="G107" s="5">
        <f t="shared" si="33"/>
        <v>0</v>
      </c>
      <c r="H107" s="5">
        <f t="shared" si="33"/>
        <v>0</v>
      </c>
      <c r="I107" s="5">
        <f t="shared" si="33"/>
        <v>0</v>
      </c>
      <c r="J107" s="5">
        <f t="shared" si="33"/>
        <v>0</v>
      </c>
      <c r="K107" s="5">
        <f t="shared" si="33"/>
        <v>0</v>
      </c>
      <c r="M107" s="5">
        <f t="shared" si="29"/>
        <v>2E-3</v>
      </c>
      <c r="N107" s="5">
        <f t="shared" si="34"/>
        <v>0</v>
      </c>
      <c r="O107" s="5">
        <f t="shared" si="34"/>
        <v>0</v>
      </c>
      <c r="P107" s="5">
        <f t="shared" si="34"/>
        <v>0</v>
      </c>
      <c r="Q107" s="5">
        <f t="shared" si="34"/>
        <v>0</v>
      </c>
      <c r="R107" s="5">
        <f t="shared" si="34"/>
        <v>0</v>
      </c>
      <c r="S107" s="5">
        <f t="shared" si="34"/>
        <v>0</v>
      </c>
      <c r="T107" s="5">
        <f t="shared" si="34"/>
        <v>0</v>
      </c>
      <c r="U107" s="5">
        <f t="shared" si="34"/>
        <v>0</v>
      </c>
      <c r="V107" s="5">
        <f t="shared" si="34"/>
        <v>0</v>
      </c>
      <c r="W107" s="5">
        <f t="shared" si="34"/>
        <v>0</v>
      </c>
      <c r="X107" s="5">
        <f t="shared" si="34"/>
        <v>0</v>
      </c>
    </row>
    <row r="108" spans="1:24">
      <c r="A108" s="33" t="s">
        <v>138</v>
      </c>
      <c r="B108" s="5">
        <f t="shared" si="27"/>
        <v>2E-3</v>
      </c>
      <c r="C108" s="5">
        <f t="shared" si="33"/>
        <v>0</v>
      </c>
      <c r="D108" s="5">
        <f t="shared" si="33"/>
        <v>0</v>
      </c>
      <c r="E108" s="5">
        <f t="shared" si="33"/>
        <v>0</v>
      </c>
      <c r="F108" s="5">
        <f t="shared" si="33"/>
        <v>0</v>
      </c>
      <c r="G108" s="5">
        <f t="shared" si="33"/>
        <v>0</v>
      </c>
      <c r="H108" s="5">
        <f t="shared" si="33"/>
        <v>0</v>
      </c>
      <c r="I108" s="5">
        <f t="shared" si="33"/>
        <v>0</v>
      </c>
      <c r="J108" s="5">
        <f t="shared" si="33"/>
        <v>0</v>
      </c>
      <c r="K108" s="5">
        <f t="shared" si="33"/>
        <v>0</v>
      </c>
      <c r="M108" s="5">
        <f t="shared" si="29"/>
        <v>2E-3</v>
      </c>
      <c r="N108" s="5">
        <f t="shared" si="34"/>
        <v>0</v>
      </c>
      <c r="O108" s="5">
        <f t="shared" si="34"/>
        <v>0</v>
      </c>
      <c r="P108" s="5">
        <f t="shared" si="34"/>
        <v>0</v>
      </c>
      <c r="Q108" s="5">
        <f t="shared" si="34"/>
        <v>0</v>
      </c>
      <c r="R108" s="5">
        <f t="shared" si="34"/>
        <v>0</v>
      </c>
      <c r="S108" s="5">
        <f t="shared" si="34"/>
        <v>0</v>
      </c>
      <c r="T108" s="5">
        <f t="shared" si="34"/>
        <v>0</v>
      </c>
      <c r="U108" s="5">
        <f t="shared" si="34"/>
        <v>0</v>
      </c>
      <c r="V108" s="5">
        <f t="shared" si="34"/>
        <v>0</v>
      </c>
      <c r="W108" s="5">
        <f t="shared" si="34"/>
        <v>0</v>
      </c>
      <c r="X108" s="5">
        <f t="shared" si="34"/>
        <v>0</v>
      </c>
    </row>
    <row r="111" spans="1:24">
      <c r="A111" s="5" t="s">
        <v>58</v>
      </c>
      <c r="C111" s="24"/>
      <c r="D111" s="24"/>
      <c r="E111" s="24"/>
      <c r="F111" s="24"/>
      <c r="G111" s="24"/>
      <c r="H111" s="24"/>
      <c r="I111" s="24"/>
      <c r="J111" s="24"/>
      <c r="K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33" t="s">
        <v>139</v>
      </c>
      <c r="B112" s="5" t="e">
        <f>K144/K112*500</f>
        <v>#DIV/0!</v>
      </c>
      <c r="C112" s="24"/>
      <c r="D112" s="24"/>
      <c r="E112" s="24"/>
      <c r="F112" s="24"/>
      <c r="G112" s="24"/>
      <c r="H112" s="24"/>
      <c r="I112" s="24"/>
      <c r="J112" s="24"/>
      <c r="K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33" t="s">
        <v>112</v>
      </c>
      <c r="B113" s="5" t="e">
        <f t="shared" ref="B113:B114" si="35">K145/K113*500</f>
        <v>#DIV/0!</v>
      </c>
      <c r="C113" s="24"/>
      <c r="D113" s="24"/>
      <c r="E113" s="24"/>
      <c r="F113" s="24"/>
      <c r="G113" s="24"/>
      <c r="H113" s="24"/>
      <c r="I113" s="24"/>
      <c r="J113" s="24"/>
      <c r="K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33" t="s">
        <v>113</v>
      </c>
      <c r="B114" s="5" t="e">
        <f t="shared" si="35"/>
        <v>#DIV/0!</v>
      </c>
      <c r="C114" s="24"/>
      <c r="D114" s="24"/>
      <c r="E114" s="24"/>
      <c r="F114" s="24"/>
      <c r="G114" s="24"/>
      <c r="H114" s="24"/>
      <c r="I114" s="24"/>
      <c r="J114" s="24"/>
      <c r="K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33" t="s">
        <v>114</v>
      </c>
      <c r="B115" s="5" t="e">
        <f>I147/I115*1000</f>
        <v>#DIV/0!</v>
      </c>
      <c r="C115" s="24"/>
      <c r="D115" s="24"/>
      <c r="E115" s="24"/>
      <c r="F115" s="24"/>
      <c r="G115" s="24"/>
      <c r="H115" s="24"/>
      <c r="I115" s="24"/>
      <c r="J115" s="24"/>
      <c r="K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s="122" customFormat="1">
      <c r="A116" s="119" t="s">
        <v>115</v>
      </c>
      <c r="B116" s="122" t="e">
        <f>I148/I116*1000</f>
        <v>#DIV/0!</v>
      </c>
      <c r="C116" s="121"/>
      <c r="D116" s="121"/>
      <c r="E116" s="121"/>
      <c r="F116" s="121"/>
      <c r="G116" s="121"/>
      <c r="H116" s="121"/>
      <c r="I116" s="121"/>
      <c r="J116" s="121"/>
      <c r="K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</row>
    <row r="117" spans="1:24">
      <c r="A117" s="33" t="s">
        <v>116</v>
      </c>
      <c r="B117" s="5" t="e">
        <f>I149/I117*1000</f>
        <v>#DIV/0!</v>
      </c>
      <c r="C117" s="24"/>
      <c r="D117" s="24"/>
      <c r="E117" s="24"/>
      <c r="F117" s="24"/>
      <c r="G117" s="24"/>
      <c r="H117" s="24"/>
      <c r="I117" s="24"/>
      <c r="J117" s="24"/>
      <c r="K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33" t="s">
        <v>117</v>
      </c>
      <c r="B118" s="5" t="e">
        <f>I150/I118*1000</f>
        <v>#DIV/0!</v>
      </c>
      <c r="C118" s="24"/>
      <c r="D118" s="24"/>
      <c r="E118" s="24"/>
      <c r="F118" s="24"/>
      <c r="G118" s="24"/>
      <c r="H118" s="24"/>
      <c r="I118" s="24"/>
      <c r="J118" s="24"/>
      <c r="K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33" t="s">
        <v>140</v>
      </c>
      <c r="B119" s="5" t="e">
        <f>K151/K119*500</f>
        <v>#DIV/0!</v>
      </c>
      <c r="C119" s="24"/>
      <c r="D119" s="24"/>
      <c r="E119" s="24"/>
      <c r="F119" s="24"/>
      <c r="G119" s="24"/>
      <c r="H119" s="24"/>
      <c r="I119" s="24"/>
      <c r="J119" s="24"/>
      <c r="K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33" t="s">
        <v>119</v>
      </c>
      <c r="B120" s="5" t="e">
        <f t="shared" ref="B120:B121" si="36">K152/K120*500</f>
        <v>#DIV/0!</v>
      </c>
      <c r="C120" s="24"/>
      <c r="D120" s="24"/>
      <c r="E120" s="24"/>
      <c r="F120" s="24"/>
      <c r="G120" s="24"/>
      <c r="H120" s="24"/>
      <c r="I120" s="24"/>
      <c r="J120" s="24"/>
      <c r="K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33" t="s">
        <v>120</v>
      </c>
      <c r="B121" s="5" t="e">
        <f t="shared" si="36"/>
        <v>#DIV/0!</v>
      </c>
      <c r="C121" s="24"/>
      <c r="D121" s="24"/>
      <c r="E121" s="24"/>
      <c r="F121" s="24"/>
      <c r="G121" s="24"/>
      <c r="H121" s="24"/>
      <c r="I121" s="24"/>
      <c r="J121" s="24"/>
      <c r="K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33" t="s">
        <v>121</v>
      </c>
      <c r="B122" s="5" t="e">
        <f>I154/I122*1000</f>
        <v>#DIV/0!</v>
      </c>
      <c r="C122" s="24"/>
      <c r="D122" s="24"/>
      <c r="E122" s="24"/>
      <c r="F122" s="24"/>
      <c r="G122" s="24"/>
      <c r="H122" s="24"/>
      <c r="I122" s="24"/>
      <c r="J122" s="24"/>
      <c r="K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33" t="s">
        <v>122</v>
      </c>
      <c r="B123" s="5" t="e">
        <f>I155/I123*1000</f>
        <v>#DIV/0!</v>
      </c>
      <c r="C123" s="24"/>
      <c r="D123" s="24"/>
      <c r="E123" s="24"/>
      <c r="F123" s="24"/>
      <c r="G123" s="24"/>
      <c r="H123" s="24"/>
      <c r="I123" s="24"/>
      <c r="J123" s="24"/>
      <c r="K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33" t="s">
        <v>123</v>
      </c>
      <c r="B124" s="5" t="e">
        <f>I156/I124*1000</f>
        <v>#DIV/0!</v>
      </c>
      <c r="C124" s="24"/>
      <c r="D124" s="24"/>
      <c r="E124" s="24"/>
      <c r="F124" s="24"/>
      <c r="G124" s="24"/>
      <c r="H124" s="24"/>
      <c r="I124" s="24"/>
      <c r="J124" s="24"/>
      <c r="K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33" t="s">
        <v>124</v>
      </c>
      <c r="B125" s="5" t="e">
        <f>I157/I125*1000</f>
        <v>#DIV/0!</v>
      </c>
      <c r="C125" s="24"/>
      <c r="D125" s="24"/>
      <c r="E125" s="24"/>
      <c r="F125" s="24"/>
      <c r="G125" s="24"/>
      <c r="H125" s="24"/>
      <c r="I125" s="24"/>
      <c r="J125" s="24"/>
      <c r="K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33" t="s">
        <v>141</v>
      </c>
      <c r="B126" s="5" t="e">
        <f>K158/K126*500</f>
        <v>#DIV/0!</v>
      </c>
      <c r="C126" s="24"/>
      <c r="D126" s="24"/>
      <c r="E126" s="24"/>
      <c r="F126" s="24"/>
      <c r="G126" s="24"/>
      <c r="H126" s="24"/>
      <c r="I126" s="24"/>
      <c r="J126" s="24"/>
      <c r="K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33" t="s">
        <v>126</v>
      </c>
      <c r="B127" s="5" t="e">
        <f t="shared" ref="B127:B128" si="37">K159/K127*500</f>
        <v>#DIV/0!</v>
      </c>
      <c r="C127" s="24"/>
      <c r="D127" s="24"/>
      <c r="E127" s="24"/>
      <c r="F127" s="24"/>
      <c r="G127" s="24"/>
      <c r="H127" s="24"/>
      <c r="I127" s="24"/>
      <c r="J127" s="24"/>
      <c r="K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33" t="s">
        <v>127</v>
      </c>
      <c r="B128" s="5" t="e">
        <f t="shared" si="37"/>
        <v>#DIV/0!</v>
      </c>
      <c r="C128" s="24"/>
      <c r="D128" s="24"/>
      <c r="E128" s="24"/>
      <c r="F128" s="24"/>
      <c r="G128" s="24"/>
      <c r="H128" s="24"/>
      <c r="I128" s="24"/>
      <c r="J128" s="24"/>
      <c r="K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33" t="s">
        <v>128</v>
      </c>
      <c r="B129" s="5" t="e">
        <f>I161/I129*1000</f>
        <v>#DIV/0!</v>
      </c>
      <c r="C129" s="24"/>
      <c r="D129" s="24"/>
      <c r="E129" s="24"/>
      <c r="F129" s="24"/>
      <c r="G129" s="24"/>
      <c r="H129" s="24"/>
      <c r="I129" s="24"/>
      <c r="J129" s="24"/>
      <c r="K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33" t="s">
        <v>129</v>
      </c>
      <c r="B130" s="5" t="e">
        <f>I162/I130*1000</f>
        <v>#DIV/0!</v>
      </c>
      <c r="C130" s="24"/>
      <c r="D130" s="24"/>
      <c r="E130" s="24"/>
      <c r="F130" s="24"/>
      <c r="G130" s="24"/>
      <c r="H130" s="24"/>
      <c r="I130" s="24"/>
      <c r="J130" s="24"/>
      <c r="K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s="122" customFormat="1">
      <c r="A131" s="119" t="s">
        <v>130</v>
      </c>
      <c r="B131" s="122" t="e">
        <f>I163/I131*1000</f>
        <v>#DIV/0!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</row>
    <row r="132" spans="1:24" s="122" customFormat="1">
      <c r="A132" s="119" t="s">
        <v>131</v>
      </c>
      <c r="B132" s="122" t="e">
        <f>I164/I132*1000</f>
        <v>#DIV/0!</v>
      </c>
      <c r="C132" s="121"/>
      <c r="D132" s="121"/>
      <c r="E132" s="121"/>
      <c r="F132" s="121"/>
      <c r="G132" s="121"/>
      <c r="H132" s="121"/>
      <c r="I132" s="121"/>
      <c r="J132" s="121"/>
      <c r="K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</row>
    <row r="133" spans="1:24" s="122" customFormat="1">
      <c r="A133" s="119" t="s">
        <v>142</v>
      </c>
      <c r="B133" s="122" t="e">
        <f>K165/K133*500</f>
        <v>#DIV/0!</v>
      </c>
      <c r="C133" s="121"/>
      <c r="D133" s="121"/>
      <c r="E133" s="121"/>
      <c r="F133" s="121"/>
      <c r="G133" s="121"/>
      <c r="H133" s="121"/>
      <c r="I133" s="121"/>
      <c r="J133" s="121"/>
      <c r="K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</row>
    <row r="134" spans="1:24">
      <c r="A134" s="33" t="s">
        <v>133</v>
      </c>
      <c r="B134" s="5" t="e">
        <f t="shared" ref="B134:B135" si="38">K166/K134*500</f>
        <v>#DIV/0!</v>
      </c>
      <c r="C134" s="24"/>
      <c r="D134" s="24"/>
      <c r="E134" s="24"/>
      <c r="F134" s="24"/>
      <c r="G134" s="24"/>
      <c r="H134" s="24"/>
      <c r="I134" s="24"/>
      <c r="J134" s="24"/>
      <c r="K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33" t="s">
        <v>134</v>
      </c>
      <c r="B135" s="5" t="e">
        <f t="shared" si="38"/>
        <v>#DIV/0!</v>
      </c>
      <c r="C135" s="24"/>
      <c r="D135" s="24"/>
      <c r="E135" s="24"/>
      <c r="F135" s="24"/>
      <c r="G135" s="24"/>
      <c r="H135" s="24"/>
      <c r="I135" s="24"/>
      <c r="J135" s="24"/>
      <c r="K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33" t="s">
        <v>135</v>
      </c>
      <c r="B136" s="5" t="e">
        <f>I168/I136*1000</f>
        <v>#DIV/0!</v>
      </c>
      <c r="C136" s="24"/>
      <c r="D136" s="24"/>
      <c r="E136" s="24"/>
      <c r="F136" s="24"/>
      <c r="G136" s="24"/>
      <c r="H136" s="24"/>
      <c r="I136" s="24"/>
      <c r="J136" s="24"/>
      <c r="K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33" t="s">
        <v>136</v>
      </c>
      <c r="B137" s="5" t="e">
        <f>I169/I137*1000</f>
        <v>#DIV/0!</v>
      </c>
      <c r="C137" s="24"/>
      <c r="D137" s="24"/>
      <c r="E137" s="24"/>
      <c r="F137" s="24"/>
      <c r="G137" s="24"/>
      <c r="H137" s="24"/>
      <c r="I137" s="24"/>
      <c r="J137" s="24"/>
      <c r="K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33" t="s">
        <v>137</v>
      </c>
      <c r="B138" s="5" t="e">
        <f>I170/I138*1000</f>
        <v>#DIV/0!</v>
      </c>
      <c r="C138" s="24"/>
      <c r="D138" s="24"/>
      <c r="E138" s="24"/>
      <c r="F138" s="24"/>
      <c r="G138" s="24"/>
      <c r="H138" s="24"/>
      <c r="I138" s="24"/>
      <c r="J138" s="24"/>
      <c r="K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33" t="s">
        <v>138</v>
      </c>
      <c r="B139" s="5" t="e">
        <f>I171/I139*1000</f>
        <v>#DIV/0!</v>
      </c>
      <c r="C139" s="24"/>
      <c r="D139" s="24"/>
      <c r="E139" s="24"/>
      <c r="F139" s="24"/>
      <c r="G139" s="24"/>
      <c r="H139" s="24"/>
      <c r="I139" s="24"/>
      <c r="J139" s="24"/>
      <c r="K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33" t="s">
        <v>59</v>
      </c>
      <c r="C140" s="24"/>
      <c r="D140" s="24"/>
      <c r="E140" s="24"/>
      <c r="F140" s="24"/>
      <c r="G140" s="24"/>
      <c r="H140" s="24"/>
      <c r="I140" s="24"/>
      <c r="J140" s="24"/>
      <c r="K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2" spans="1:24">
      <c r="A142" s="5" t="s">
        <v>60</v>
      </c>
    </row>
    <row r="143" spans="1:24">
      <c r="A143" s="5" t="s">
        <v>25</v>
      </c>
      <c r="B143" s="5" t="str">
        <f t="shared" ref="B143:K143" si="39">B10</f>
        <v>μg/mL</v>
      </c>
      <c r="C143" s="5" t="str">
        <f t="shared" si="39"/>
        <v>μg/mL</v>
      </c>
      <c r="D143" s="5" t="str">
        <f t="shared" si="39"/>
        <v>μg/mL</v>
      </c>
      <c r="E143" s="5" t="str">
        <f t="shared" si="39"/>
        <v>μg/mL</v>
      </c>
      <c r="F143" s="5" t="str">
        <f t="shared" si="39"/>
        <v>μg/mL</v>
      </c>
      <c r="G143" s="5" t="str">
        <f t="shared" si="39"/>
        <v>μg/mL</v>
      </c>
      <c r="H143" s="5" t="str">
        <f t="shared" si="39"/>
        <v>μg/mL</v>
      </c>
      <c r="I143" s="5" t="str">
        <f t="shared" si="39"/>
        <v>μg/mL</v>
      </c>
      <c r="J143" s="5" t="str">
        <f t="shared" si="39"/>
        <v>μg/mL</v>
      </c>
      <c r="K143" s="5" t="str">
        <f t="shared" si="39"/>
        <v>μg/mL</v>
      </c>
      <c r="L143" s="5" t="s">
        <v>143</v>
      </c>
      <c r="M143" s="31"/>
    </row>
    <row r="144" spans="1:24">
      <c r="A144" s="33" t="s">
        <v>139</v>
      </c>
      <c r="B144" s="5">
        <v>2E-3</v>
      </c>
      <c r="C144" s="5">
        <f t="shared" ref="C144:K159" si="40">C$173*$L144</f>
        <v>1.98E-3</v>
      </c>
      <c r="D144" s="5">
        <f t="shared" si="40"/>
        <v>4.9500000000000004E-3</v>
      </c>
      <c r="E144" s="5">
        <f t="shared" si="40"/>
        <v>9.9000000000000008E-3</v>
      </c>
      <c r="F144" s="5">
        <f t="shared" si="40"/>
        <v>1.9800000000000002E-2</v>
      </c>
      <c r="G144" s="5">
        <f t="shared" si="40"/>
        <v>4.9500000000000002E-2</v>
      </c>
      <c r="H144" s="5">
        <f t="shared" si="40"/>
        <v>9.9000000000000005E-2</v>
      </c>
      <c r="I144" s="5">
        <f t="shared" si="40"/>
        <v>0.19800000000000001</v>
      </c>
      <c r="J144" s="5">
        <f t="shared" si="40"/>
        <v>0.495</v>
      </c>
      <c r="K144" s="5">
        <f t="shared" si="40"/>
        <v>0.99</v>
      </c>
      <c r="L144" s="5">
        <v>9.9000000000000005E-2</v>
      </c>
    </row>
    <row r="145" spans="1:12">
      <c r="A145" s="33" t="s">
        <v>112</v>
      </c>
      <c r="B145" s="5">
        <v>2E-3</v>
      </c>
      <c r="C145" s="5">
        <f t="shared" si="40"/>
        <v>3.2000000000000002E-3</v>
      </c>
      <c r="D145" s="5">
        <f t="shared" si="40"/>
        <v>8.0000000000000002E-3</v>
      </c>
      <c r="E145" s="5">
        <f t="shared" si="40"/>
        <v>1.6E-2</v>
      </c>
      <c r="F145" s="5">
        <f t="shared" si="40"/>
        <v>3.2000000000000001E-2</v>
      </c>
      <c r="G145" s="5">
        <f t="shared" si="40"/>
        <v>0.08</v>
      </c>
      <c r="H145" s="5">
        <f t="shared" si="40"/>
        <v>0.16</v>
      </c>
      <c r="I145" s="5">
        <f t="shared" si="40"/>
        <v>0.32</v>
      </c>
      <c r="J145" s="5">
        <f t="shared" si="40"/>
        <v>0.8</v>
      </c>
      <c r="K145" s="5">
        <f t="shared" si="40"/>
        <v>1.6</v>
      </c>
      <c r="L145" s="5">
        <v>0.16</v>
      </c>
    </row>
    <row r="146" spans="1:12">
      <c r="A146" s="33" t="s">
        <v>113</v>
      </c>
      <c r="B146" s="5">
        <v>2E-3</v>
      </c>
      <c r="C146" s="5">
        <f t="shared" si="40"/>
        <v>2.8000000000000004E-3</v>
      </c>
      <c r="D146" s="5">
        <f t="shared" si="40"/>
        <v>7.000000000000001E-3</v>
      </c>
      <c r="E146" s="5">
        <f t="shared" si="40"/>
        <v>1.4000000000000002E-2</v>
      </c>
      <c r="F146" s="5">
        <f t="shared" si="40"/>
        <v>2.8000000000000004E-2</v>
      </c>
      <c r="G146" s="5">
        <f t="shared" si="40"/>
        <v>7.0000000000000007E-2</v>
      </c>
      <c r="H146" s="5">
        <f t="shared" si="40"/>
        <v>0.14000000000000001</v>
      </c>
      <c r="I146" s="5">
        <f t="shared" si="40"/>
        <v>0.28000000000000003</v>
      </c>
      <c r="J146" s="5">
        <f t="shared" si="40"/>
        <v>0.70000000000000007</v>
      </c>
      <c r="K146" s="5">
        <f t="shared" si="40"/>
        <v>1.4000000000000001</v>
      </c>
      <c r="L146" s="5">
        <v>0.14000000000000001</v>
      </c>
    </row>
    <row r="147" spans="1:12">
      <c r="A147" s="33" t="s">
        <v>114</v>
      </c>
      <c r="B147" s="5">
        <v>2E-3</v>
      </c>
      <c r="C147" s="5">
        <f t="shared" si="40"/>
        <v>2.6000000000000003E-3</v>
      </c>
      <c r="D147" s="5">
        <f t="shared" si="40"/>
        <v>6.5000000000000006E-3</v>
      </c>
      <c r="E147" s="5">
        <f t="shared" si="40"/>
        <v>1.3000000000000001E-2</v>
      </c>
      <c r="F147" s="5">
        <f t="shared" si="40"/>
        <v>2.6000000000000002E-2</v>
      </c>
      <c r="G147" s="5">
        <f t="shared" si="40"/>
        <v>6.5000000000000002E-2</v>
      </c>
      <c r="H147" s="5">
        <f t="shared" si="40"/>
        <v>0.13</v>
      </c>
      <c r="I147" s="5">
        <f t="shared" si="40"/>
        <v>0.26</v>
      </c>
      <c r="J147" s="5">
        <f t="shared" si="40"/>
        <v>0.65</v>
      </c>
      <c r="K147" s="5">
        <f t="shared" si="40"/>
        <v>1.3</v>
      </c>
      <c r="L147" s="5">
        <v>0.13</v>
      </c>
    </row>
    <row r="148" spans="1:12">
      <c r="A148" s="33" t="s">
        <v>115</v>
      </c>
      <c r="B148" s="5">
        <v>2E-3</v>
      </c>
      <c r="C148" s="5">
        <f t="shared" si="40"/>
        <v>2.2000000000000001E-3</v>
      </c>
      <c r="D148" s="5">
        <f t="shared" si="40"/>
        <v>5.5000000000000005E-3</v>
      </c>
      <c r="E148" s="5">
        <f t="shared" si="40"/>
        <v>1.1000000000000001E-2</v>
      </c>
      <c r="F148" s="5">
        <f t="shared" si="40"/>
        <v>2.2000000000000002E-2</v>
      </c>
      <c r="G148" s="5">
        <f t="shared" si="40"/>
        <v>5.5E-2</v>
      </c>
      <c r="H148" s="5">
        <f t="shared" si="40"/>
        <v>0.11</v>
      </c>
      <c r="I148" s="5">
        <f t="shared" si="40"/>
        <v>0.22</v>
      </c>
      <c r="J148" s="5">
        <f t="shared" si="40"/>
        <v>0.55000000000000004</v>
      </c>
      <c r="K148" s="5">
        <f t="shared" si="40"/>
        <v>1.1000000000000001</v>
      </c>
      <c r="L148" s="5">
        <v>0.11</v>
      </c>
    </row>
    <row r="149" spans="1:12">
      <c r="A149" s="33" t="s">
        <v>116</v>
      </c>
      <c r="B149" s="5">
        <v>2E-3</v>
      </c>
      <c r="C149" s="5">
        <f t="shared" si="40"/>
        <v>8.0000000000000004E-4</v>
      </c>
      <c r="D149" s="5">
        <f t="shared" si="40"/>
        <v>2E-3</v>
      </c>
      <c r="E149" s="5">
        <f t="shared" si="40"/>
        <v>4.0000000000000001E-3</v>
      </c>
      <c r="F149" s="5">
        <f t="shared" si="40"/>
        <v>8.0000000000000002E-3</v>
      </c>
      <c r="G149" s="5">
        <f t="shared" si="40"/>
        <v>0.02</v>
      </c>
      <c r="H149" s="5">
        <f t="shared" si="40"/>
        <v>0.04</v>
      </c>
      <c r="I149" s="5">
        <f t="shared" si="40"/>
        <v>0.08</v>
      </c>
      <c r="J149" s="5">
        <f t="shared" si="40"/>
        <v>0.2</v>
      </c>
      <c r="K149" s="5">
        <f t="shared" si="40"/>
        <v>0.4</v>
      </c>
      <c r="L149" s="5">
        <v>0.04</v>
      </c>
    </row>
    <row r="150" spans="1:12">
      <c r="A150" s="33" t="s">
        <v>117</v>
      </c>
      <c r="B150" s="5">
        <v>2E-3</v>
      </c>
      <c r="C150" s="5">
        <f t="shared" si="40"/>
        <v>1.3799999999999999E-4</v>
      </c>
      <c r="D150" s="5">
        <f t="shared" si="40"/>
        <v>3.4500000000000004E-4</v>
      </c>
      <c r="E150" s="5">
        <f t="shared" si="40"/>
        <v>6.9000000000000008E-4</v>
      </c>
      <c r="F150" s="5">
        <f t="shared" si="40"/>
        <v>1.3800000000000002E-3</v>
      </c>
      <c r="G150" s="5">
        <f t="shared" si="40"/>
        <v>3.4499999999999999E-3</v>
      </c>
      <c r="H150" s="5">
        <f t="shared" si="40"/>
        <v>6.8999999999999999E-3</v>
      </c>
      <c r="I150" s="5">
        <f t="shared" si="40"/>
        <v>1.38E-2</v>
      </c>
      <c r="J150" s="5">
        <f t="shared" si="40"/>
        <v>3.4500000000000003E-2</v>
      </c>
      <c r="K150" s="5">
        <f t="shared" si="40"/>
        <v>6.9000000000000006E-2</v>
      </c>
      <c r="L150" s="5">
        <v>6.8999999999999999E-3</v>
      </c>
    </row>
    <row r="151" spans="1:12">
      <c r="A151" s="33" t="s">
        <v>140</v>
      </c>
      <c r="B151" s="5">
        <v>2E-3</v>
      </c>
      <c r="C151" s="5">
        <f t="shared" si="40"/>
        <v>5.0000000000000001E-4</v>
      </c>
      <c r="D151" s="5">
        <f t="shared" si="40"/>
        <v>1.2500000000000002E-3</v>
      </c>
      <c r="E151" s="5">
        <f t="shared" si="40"/>
        <v>2.5000000000000005E-3</v>
      </c>
      <c r="F151" s="5">
        <f t="shared" si="40"/>
        <v>5.000000000000001E-3</v>
      </c>
      <c r="G151" s="5">
        <f t="shared" si="40"/>
        <v>1.2500000000000001E-2</v>
      </c>
      <c r="H151" s="5">
        <f t="shared" si="40"/>
        <v>2.5000000000000001E-2</v>
      </c>
      <c r="I151" s="5">
        <f t="shared" si="40"/>
        <v>0.05</v>
      </c>
      <c r="J151" s="5">
        <f t="shared" si="40"/>
        <v>0.125</v>
      </c>
      <c r="K151" s="5">
        <f t="shared" si="40"/>
        <v>0.25</v>
      </c>
      <c r="L151" s="5">
        <v>2.5000000000000001E-2</v>
      </c>
    </row>
    <row r="152" spans="1:12">
      <c r="A152" s="33" t="s">
        <v>119</v>
      </c>
      <c r="B152" s="5">
        <v>2E-3</v>
      </c>
      <c r="C152" s="5">
        <f t="shared" si="40"/>
        <v>1.0199999999999999E-3</v>
      </c>
      <c r="D152" s="5">
        <f t="shared" si="40"/>
        <v>2.5500000000000002E-3</v>
      </c>
      <c r="E152" s="5">
        <f t="shared" si="40"/>
        <v>5.1000000000000004E-3</v>
      </c>
      <c r="F152" s="5">
        <f t="shared" si="40"/>
        <v>1.0200000000000001E-2</v>
      </c>
      <c r="G152" s="5">
        <f t="shared" si="40"/>
        <v>2.5499999999999998E-2</v>
      </c>
      <c r="H152" s="5">
        <f t="shared" si="40"/>
        <v>5.0999999999999997E-2</v>
      </c>
      <c r="I152" s="5">
        <f t="shared" si="40"/>
        <v>0.10199999999999999</v>
      </c>
      <c r="J152" s="5">
        <f t="shared" si="40"/>
        <v>0.255</v>
      </c>
      <c r="K152" s="5">
        <f t="shared" si="40"/>
        <v>0.51</v>
      </c>
      <c r="L152" s="5">
        <v>5.0999999999999997E-2</v>
      </c>
    </row>
    <row r="153" spans="1:12">
      <c r="A153" s="33" t="s">
        <v>120</v>
      </c>
      <c r="B153" s="5">
        <v>2E-3</v>
      </c>
      <c r="C153" s="5">
        <f t="shared" si="40"/>
        <v>9.3999999999999997E-4</v>
      </c>
      <c r="D153" s="5">
        <f t="shared" si="40"/>
        <v>2.3500000000000001E-3</v>
      </c>
      <c r="E153" s="5">
        <f t="shared" si="40"/>
        <v>4.7000000000000002E-3</v>
      </c>
      <c r="F153" s="5">
        <f t="shared" si="40"/>
        <v>9.4000000000000004E-3</v>
      </c>
      <c r="G153" s="5">
        <f t="shared" si="40"/>
        <v>2.35E-2</v>
      </c>
      <c r="H153" s="5">
        <f t="shared" si="40"/>
        <v>4.7E-2</v>
      </c>
      <c r="I153" s="5">
        <f t="shared" si="40"/>
        <v>9.4E-2</v>
      </c>
      <c r="J153" s="5">
        <f t="shared" si="40"/>
        <v>0.23499999999999999</v>
      </c>
      <c r="K153" s="5">
        <f t="shared" si="40"/>
        <v>0.47</v>
      </c>
      <c r="L153" s="5">
        <v>4.7E-2</v>
      </c>
    </row>
    <row r="154" spans="1:12">
      <c r="A154" s="33" t="s">
        <v>121</v>
      </c>
      <c r="B154" s="5">
        <v>2E-3</v>
      </c>
      <c r="C154" s="5">
        <f t="shared" si="40"/>
        <v>9.6000000000000002E-4</v>
      </c>
      <c r="D154" s="5">
        <f t="shared" si="40"/>
        <v>2.4000000000000002E-3</v>
      </c>
      <c r="E154" s="5">
        <f t="shared" si="40"/>
        <v>4.8000000000000004E-3</v>
      </c>
      <c r="F154" s="5">
        <f t="shared" si="40"/>
        <v>9.6000000000000009E-3</v>
      </c>
      <c r="G154" s="5">
        <f t="shared" si="40"/>
        <v>2.4E-2</v>
      </c>
      <c r="H154" s="5">
        <f t="shared" si="40"/>
        <v>4.8000000000000001E-2</v>
      </c>
      <c r="I154" s="5">
        <f t="shared" si="40"/>
        <v>9.6000000000000002E-2</v>
      </c>
      <c r="J154" s="5">
        <f t="shared" si="40"/>
        <v>0.24</v>
      </c>
      <c r="K154" s="5">
        <f t="shared" si="40"/>
        <v>0.48</v>
      </c>
      <c r="L154" s="5">
        <v>4.8000000000000001E-2</v>
      </c>
    </row>
    <row r="155" spans="1:12">
      <c r="A155" s="33" t="s">
        <v>122</v>
      </c>
      <c r="B155" s="5">
        <v>2E-3</v>
      </c>
      <c r="C155" s="5">
        <f t="shared" si="40"/>
        <v>9.6000000000000002E-4</v>
      </c>
      <c r="D155" s="5">
        <f t="shared" si="40"/>
        <v>2.4000000000000002E-3</v>
      </c>
      <c r="E155" s="5">
        <f t="shared" si="40"/>
        <v>4.8000000000000004E-3</v>
      </c>
      <c r="F155" s="5">
        <f t="shared" si="40"/>
        <v>9.6000000000000009E-3</v>
      </c>
      <c r="G155" s="5">
        <f t="shared" si="40"/>
        <v>2.4E-2</v>
      </c>
      <c r="H155" s="5">
        <f t="shared" si="40"/>
        <v>4.8000000000000001E-2</v>
      </c>
      <c r="I155" s="5">
        <f t="shared" si="40"/>
        <v>9.6000000000000002E-2</v>
      </c>
      <c r="J155" s="5">
        <f t="shared" si="40"/>
        <v>0.24</v>
      </c>
      <c r="K155" s="5">
        <f t="shared" si="40"/>
        <v>0.48</v>
      </c>
      <c r="L155" s="5">
        <v>4.8000000000000001E-2</v>
      </c>
    </row>
    <row r="156" spans="1:12">
      <c r="A156" s="33" t="s">
        <v>123</v>
      </c>
      <c r="B156" s="5">
        <v>2E-3</v>
      </c>
      <c r="C156" s="5">
        <f t="shared" si="40"/>
        <v>5.2000000000000006E-4</v>
      </c>
      <c r="D156" s="5">
        <f t="shared" si="40"/>
        <v>1.3000000000000002E-3</v>
      </c>
      <c r="E156" s="5">
        <f t="shared" si="40"/>
        <v>2.6000000000000003E-3</v>
      </c>
      <c r="F156" s="5">
        <f t="shared" si="40"/>
        <v>5.2000000000000006E-3</v>
      </c>
      <c r="G156" s="5">
        <f t="shared" si="40"/>
        <v>1.3000000000000001E-2</v>
      </c>
      <c r="H156" s="5">
        <f t="shared" si="40"/>
        <v>2.6000000000000002E-2</v>
      </c>
      <c r="I156" s="5">
        <f t="shared" si="40"/>
        <v>5.2000000000000005E-2</v>
      </c>
      <c r="J156" s="5">
        <f t="shared" si="40"/>
        <v>0.13</v>
      </c>
      <c r="K156" s="5">
        <f t="shared" si="40"/>
        <v>0.26</v>
      </c>
      <c r="L156" s="5">
        <v>2.6000000000000002E-2</v>
      </c>
    </row>
    <row r="157" spans="1:12">
      <c r="A157" s="33" t="s">
        <v>124</v>
      </c>
      <c r="B157" s="5">
        <v>2E-3</v>
      </c>
      <c r="C157" s="5">
        <f t="shared" si="40"/>
        <v>1.2400000000000001E-4</v>
      </c>
      <c r="D157" s="5">
        <f t="shared" si="40"/>
        <v>3.1E-4</v>
      </c>
      <c r="E157" s="5">
        <f t="shared" si="40"/>
        <v>6.2E-4</v>
      </c>
      <c r="F157" s="5">
        <f t="shared" si="40"/>
        <v>1.24E-3</v>
      </c>
      <c r="G157" s="5">
        <f t="shared" si="40"/>
        <v>3.0999999999999999E-3</v>
      </c>
      <c r="H157" s="5">
        <f t="shared" si="40"/>
        <v>6.1999999999999998E-3</v>
      </c>
      <c r="I157" s="5">
        <f t="shared" si="40"/>
        <v>1.24E-2</v>
      </c>
      <c r="J157" s="5">
        <f t="shared" si="40"/>
        <v>3.1E-2</v>
      </c>
      <c r="K157" s="5">
        <f t="shared" si="40"/>
        <v>6.2E-2</v>
      </c>
      <c r="L157" s="5">
        <v>6.1999999999999998E-3</v>
      </c>
    </row>
    <row r="158" spans="1:12">
      <c r="A158" s="33" t="s">
        <v>141</v>
      </c>
      <c r="B158" s="5">
        <v>2E-3</v>
      </c>
      <c r="C158" s="5">
        <f t="shared" si="40"/>
        <v>5.8E-5</v>
      </c>
      <c r="D158" s="5">
        <f t="shared" si="40"/>
        <v>1.45E-4</v>
      </c>
      <c r="E158" s="5">
        <f t="shared" si="40"/>
        <v>2.9E-4</v>
      </c>
      <c r="F158" s="5">
        <f t="shared" si="40"/>
        <v>5.8E-4</v>
      </c>
      <c r="G158" s="5">
        <f t="shared" si="40"/>
        <v>1.4499999999999999E-3</v>
      </c>
      <c r="H158" s="5">
        <f t="shared" si="40"/>
        <v>2.8999999999999998E-3</v>
      </c>
      <c r="I158" s="5">
        <f t="shared" si="40"/>
        <v>5.7999999999999996E-3</v>
      </c>
      <c r="J158" s="5">
        <f t="shared" si="40"/>
        <v>1.4499999999999999E-2</v>
      </c>
      <c r="K158" s="5">
        <f t="shared" si="40"/>
        <v>2.8999999999999998E-2</v>
      </c>
      <c r="L158" s="5">
        <v>2.8999999999999998E-3</v>
      </c>
    </row>
    <row r="159" spans="1:12">
      <c r="A159" s="33" t="s">
        <v>126</v>
      </c>
      <c r="B159" s="5">
        <v>2E-3</v>
      </c>
      <c r="C159" s="5">
        <f t="shared" si="40"/>
        <v>1.3999999999999999E-4</v>
      </c>
      <c r="D159" s="5">
        <f t="shared" si="40"/>
        <v>3.5E-4</v>
      </c>
      <c r="E159" s="5">
        <f t="shared" si="40"/>
        <v>6.9999999999999999E-4</v>
      </c>
      <c r="F159" s="5">
        <f t="shared" si="40"/>
        <v>1.4E-3</v>
      </c>
      <c r="G159" s="5">
        <f t="shared" si="40"/>
        <v>3.4999999999999996E-3</v>
      </c>
      <c r="H159" s="5">
        <f t="shared" si="40"/>
        <v>6.9999999999999993E-3</v>
      </c>
      <c r="I159" s="5">
        <f t="shared" si="40"/>
        <v>1.3999999999999999E-2</v>
      </c>
      <c r="J159" s="5">
        <f t="shared" si="40"/>
        <v>3.4999999999999996E-2</v>
      </c>
      <c r="K159" s="5">
        <f t="shared" si="40"/>
        <v>6.9999999999999993E-2</v>
      </c>
      <c r="L159" s="5">
        <v>6.9999999999999993E-3</v>
      </c>
    </row>
    <row r="160" spans="1:12">
      <c r="A160" s="33" t="s">
        <v>127</v>
      </c>
      <c r="B160" s="5">
        <v>2E-3</v>
      </c>
      <c r="C160" s="5">
        <f t="shared" ref="C160:K171" si="41">C$173*$L160</f>
        <v>1.54E-4</v>
      </c>
      <c r="D160" s="5">
        <f t="shared" si="41"/>
        <v>3.8500000000000003E-4</v>
      </c>
      <c r="E160" s="5">
        <f t="shared" si="41"/>
        <v>7.7000000000000007E-4</v>
      </c>
      <c r="F160" s="5">
        <f t="shared" si="41"/>
        <v>1.5400000000000001E-3</v>
      </c>
      <c r="G160" s="5">
        <f t="shared" si="41"/>
        <v>3.8500000000000001E-3</v>
      </c>
      <c r="H160" s="5">
        <f t="shared" si="41"/>
        <v>7.7000000000000002E-3</v>
      </c>
      <c r="I160" s="5">
        <f t="shared" si="41"/>
        <v>1.54E-2</v>
      </c>
      <c r="J160" s="5">
        <f t="shared" si="41"/>
        <v>3.85E-2</v>
      </c>
      <c r="K160" s="5">
        <f t="shared" si="41"/>
        <v>7.6999999999999999E-2</v>
      </c>
      <c r="L160" s="5">
        <v>7.7000000000000002E-3</v>
      </c>
    </row>
    <row r="161" spans="1:13">
      <c r="A161" s="33" t="s">
        <v>128</v>
      </c>
      <c r="B161" s="5">
        <v>2E-3</v>
      </c>
      <c r="C161" s="5">
        <f t="shared" si="41"/>
        <v>1.94E-4</v>
      </c>
      <c r="D161" s="5">
        <f t="shared" si="41"/>
        <v>4.8500000000000003E-4</v>
      </c>
      <c r="E161" s="5">
        <f t="shared" si="41"/>
        <v>9.7000000000000005E-4</v>
      </c>
      <c r="F161" s="5">
        <f t="shared" si="41"/>
        <v>1.9400000000000001E-3</v>
      </c>
      <c r="G161" s="5">
        <f t="shared" si="41"/>
        <v>4.8500000000000001E-3</v>
      </c>
      <c r="H161" s="5">
        <f t="shared" si="41"/>
        <v>9.7000000000000003E-3</v>
      </c>
      <c r="I161" s="5">
        <f t="shared" si="41"/>
        <v>1.9400000000000001E-2</v>
      </c>
      <c r="J161" s="5">
        <f t="shared" si="41"/>
        <v>4.8500000000000001E-2</v>
      </c>
      <c r="K161" s="5">
        <f t="shared" si="41"/>
        <v>9.7000000000000003E-2</v>
      </c>
      <c r="L161" s="5">
        <v>9.7000000000000003E-3</v>
      </c>
    </row>
    <row r="162" spans="1:13">
      <c r="A162" s="33" t="s">
        <v>129</v>
      </c>
      <c r="B162" s="5">
        <v>2E-3</v>
      </c>
      <c r="C162" s="5">
        <f t="shared" si="41"/>
        <v>2.6000000000000003E-4</v>
      </c>
      <c r="D162" s="5">
        <f t="shared" si="41"/>
        <v>6.5000000000000008E-4</v>
      </c>
      <c r="E162" s="5">
        <f t="shared" si="41"/>
        <v>1.3000000000000002E-3</v>
      </c>
      <c r="F162" s="5">
        <f t="shared" si="41"/>
        <v>2.6000000000000003E-3</v>
      </c>
      <c r="G162" s="5">
        <f t="shared" si="41"/>
        <v>6.5000000000000006E-3</v>
      </c>
      <c r="H162" s="5">
        <f t="shared" si="41"/>
        <v>1.3000000000000001E-2</v>
      </c>
      <c r="I162" s="5">
        <f t="shared" si="41"/>
        <v>2.6000000000000002E-2</v>
      </c>
      <c r="J162" s="5">
        <f t="shared" si="41"/>
        <v>6.5000000000000002E-2</v>
      </c>
      <c r="K162" s="5">
        <f t="shared" si="41"/>
        <v>0.13</v>
      </c>
      <c r="L162" s="5">
        <v>1.3000000000000001E-2</v>
      </c>
    </row>
    <row r="163" spans="1:13">
      <c r="A163" s="33" t="s">
        <v>130</v>
      </c>
      <c r="B163" s="5">
        <v>2E-3</v>
      </c>
      <c r="C163" s="5">
        <f t="shared" si="41"/>
        <v>1.94E-4</v>
      </c>
      <c r="D163" s="5">
        <f t="shared" si="41"/>
        <v>4.8500000000000003E-4</v>
      </c>
      <c r="E163" s="5">
        <f t="shared" si="41"/>
        <v>9.7000000000000005E-4</v>
      </c>
      <c r="F163" s="5">
        <f t="shared" si="41"/>
        <v>1.9400000000000001E-3</v>
      </c>
      <c r="G163" s="5">
        <f t="shared" si="41"/>
        <v>4.8500000000000001E-3</v>
      </c>
      <c r="H163" s="5">
        <f t="shared" si="41"/>
        <v>9.7000000000000003E-3</v>
      </c>
      <c r="I163" s="5">
        <f t="shared" si="41"/>
        <v>1.9400000000000001E-2</v>
      </c>
      <c r="J163" s="5">
        <f t="shared" si="41"/>
        <v>4.8500000000000001E-2</v>
      </c>
      <c r="K163" s="5">
        <f t="shared" si="41"/>
        <v>9.7000000000000003E-2</v>
      </c>
      <c r="L163" s="5">
        <v>9.7000000000000003E-3</v>
      </c>
    </row>
    <row r="164" spans="1:13">
      <c r="A164" s="33" t="s">
        <v>131</v>
      </c>
      <c r="B164" s="5">
        <v>2E-3</v>
      </c>
      <c r="C164" s="5">
        <f t="shared" si="41"/>
        <v>6.2000000000000003E-5</v>
      </c>
      <c r="D164" s="5">
        <f t="shared" si="41"/>
        <v>1.55E-4</v>
      </c>
      <c r="E164" s="5">
        <f t="shared" si="41"/>
        <v>3.1E-4</v>
      </c>
      <c r="F164" s="5">
        <f t="shared" si="41"/>
        <v>6.2E-4</v>
      </c>
      <c r="G164" s="5">
        <f t="shared" si="41"/>
        <v>1.5499999999999999E-3</v>
      </c>
      <c r="H164" s="5">
        <f t="shared" si="41"/>
        <v>3.0999999999999999E-3</v>
      </c>
      <c r="I164" s="5">
        <f t="shared" si="41"/>
        <v>6.1999999999999998E-3</v>
      </c>
      <c r="J164" s="5">
        <f t="shared" si="41"/>
        <v>1.55E-2</v>
      </c>
      <c r="K164" s="5">
        <f t="shared" si="41"/>
        <v>3.1E-2</v>
      </c>
      <c r="L164" s="5">
        <v>3.0999999999999999E-3</v>
      </c>
    </row>
    <row r="165" spans="1:13">
      <c r="A165" s="33" t="s">
        <v>142</v>
      </c>
      <c r="B165" s="5">
        <v>2E-3</v>
      </c>
      <c r="C165" s="5">
        <f t="shared" si="41"/>
        <v>6.1999999999999999E-6</v>
      </c>
      <c r="D165" s="5">
        <f t="shared" si="41"/>
        <v>1.5500000000000001E-5</v>
      </c>
      <c r="E165" s="5">
        <f t="shared" si="41"/>
        <v>3.1000000000000001E-5</v>
      </c>
      <c r="F165" s="5">
        <f t="shared" si="41"/>
        <v>6.2000000000000003E-5</v>
      </c>
      <c r="G165" s="5">
        <f t="shared" si="41"/>
        <v>1.55E-4</v>
      </c>
      <c r="H165" s="5">
        <f t="shared" si="41"/>
        <v>3.1E-4</v>
      </c>
      <c r="I165" s="5">
        <f t="shared" si="41"/>
        <v>6.2E-4</v>
      </c>
      <c r="J165" s="5">
        <f t="shared" si="41"/>
        <v>1.5499999999999999E-3</v>
      </c>
      <c r="K165" s="5">
        <f t="shared" si="41"/>
        <v>3.0999999999999999E-3</v>
      </c>
      <c r="L165" s="5">
        <v>3.1E-4</v>
      </c>
    </row>
    <row r="166" spans="1:13">
      <c r="A166" s="33" t="s">
        <v>133</v>
      </c>
      <c r="B166" s="5">
        <v>2E-3</v>
      </c>
      <c r="C166" s="5">
        <f t="shared" si="41"/>
        <v>1.9599999999999999E-5</v>
      </c>
      <c r="D166" s="5">
        <f t="shared" si="41"/>
        <v>4.8999999999999998E-5</v>
      </c>
      <c r="E166" s="5">
        <f t="shared" si="41"/>
        <v>9.7999999999999997E-5</v>
      </c>
      <c r="F166" s="5">
        <f t="shared" si="41"/>
        <v>1.9599999999999999E-4</v>
      </c>
      <c r="G166" s="5">
        <f t="shared" si="41"/>
        <v>4.8999999999999998E-4</v>
      </c>
      <c r="H166" s="5">
        <f t="shared" si="41"/>
        <v>9.7999999999999997E-4</v>
      </c>
      <c r="I166" s="5">
        <f t="shared" si="41"/>
        <v>1.9599999999999999E-3</v>
      </c>
      <c r="J166" s="5">
        <f t="shared" si="41"/>
        <v>4.8999999999999998E-3</v>
      </c>
      <c r="K166" s="5">
        <f t="shared" si="41"/>
        <v>9.7999999999999997E-3</v>
      </c>
      <c r="L166" s="5">
        <v>9.7999999999999997E-4</v>
      </c>
    </row>
    <row r="167" spans="1:13">
      <c r="A167" s="33" t="s">
        <v>134</v>
      </c>
      <c r="B167" s="5">
        <v>2E-3</v>
      </c>
      <c r="C167" s="5">
        <f t="shared" si="41"/>
        <v>1.9599999999999999E-5</v>
      </c>
      <c r="D167" s="5">
        <f t="shared" si="41"/>
        <v>4.8999999999999998E-5</v>
      </c>
      <c r="E167" s="5">
        <f t="shared" si="41"/>
        <v>9.7999999999999997E-5</v>
      </c>
      <c r="F167" s="5">
        <f t="shared" si="41"/>
        <v>1.9599999999999999E-4</v>
      </c>
      <c r="G167" s="5">
        <f t="shared" si="41"/>
        <v>4.8999999999999998E-4</v>
      </c>
      <c r="H167" s="5">
        <f t="shared" si="41"/>
        <v>9.7999999999999997E-4</v>
      </c>
      <c r="I167" s="5">
        <f t="shared" si="41"/>
        <v>1.9599999999999999E-3</v>
      </c>
      <c r="J167" s="5">
        <f t="shared" si="41"/>
        <v>4.8999999999999998E-3</v>
      </c>
      <c r="K167" s="5">
        <f t="shared" si="41"/>
        <v>9.7999999999999997E-3</v>
      </c>
      <c r="L167" s="5">
        <v>9.7999999999999997E-4</v>
      </c>
    </row>
    <row r="168" spans="1:13">
      <c r="A168" s="33" t="s">
        <v>135</v>
      </c>
      <c r="B168" s="5">
        <v>2E-3</v>
      </c>
      <c r="C168" s="5">
        <f t="shared" si="41"/>
        <v>4.1999999999999998E-5</v>
      </c>
      <c r="D168" s="5">
        <f t="shared" si="41"/>
        <v>1.05E-4</v>
      </c>
      <c r="E168" s="5">
        <f t="shared" si="41"/>
        <v>2.1000000000000001E-4</v>
      </c>
      <c r="F168" s="5">
        <f t="shared" si="41"/>
        <v>4.2000000000000002E-4</v>
      </c>
      <c r="G168" s="5">
        <f t="shared" si="41"/>
        <v>1.0499999999999999E-3</v>
      </c>
      <c r="H168" s="5">
        <f t="shared" si="41"/>
        <v>2.0999999999999999E-3</v>
      </c>
      <c r="I168" s="5">
        <f t="shared" si="41"/>
        <v>4.1999999999999997E-3</v>
      </c>
      <c r="J168" s="5">
        <f t="shared" si="41"/>
        <v>1.0499999999999999E-2</v>
      </c>
      <c r="K168" s="5">
        <f t="shared" si="41"/>
        <v>2.0999999999999998E-2</v>
      </c>
      <c r="L168" s="5">
        <v>2.0999999999999999E-3</v>
      </c>
    </row>
    <row r="169" spans="1:13">
      <c r="A169" s="33" t="s">
        <v>136</v>
      </c>
      <c r="B169" s="5">
        <v>2E-3</v>
      </c>
      <c r="C169" s="5">
        <f t="shared" si="41"/>
        <v>7.8000000000000012E-5</v>
      </c>
      <c r="D169" s="5">
        <f t="shared" si="41"/>
        <v>1.9500000000000002E-4</v>
      </c>
      <c r="E169" s="5">
        <f t="shared" si="41"/>
        <v>3.9000000000000005E-4</v>
      </c>
      <c r="F169" s="5">
        <f t="shared" si="41"/>
        <v>7.8000000000000009E-4</v>
      </c>
      <c r="G169" s="5">
        <f t="shared" si="41"/>
        <v>1.9500000000000001E-3</v>
      </c>
      <c r="H169" s="5">
        <f t="shared" si="41"/>
        <v>3.9000000000000003E-3</v>
      </c>
      <c r="I169" s="5">
        <f t="shared" si="41"/>
        <v>7.8000000000000005E-3</v>
      </c>
      <c r="J169" s="5">
        <f t="shared" si="41"/>
        <v>1.95E-2</v>
      </c>
      <c r="K169" s="5">
        <f t="shared" si="41"/>
        <v>3.9E-2</v>
      </c>
      <c r="L169" s="5">
        <v>3.9000000000000003E-3</v>
      </c>
    </row>
    <row r="170" spans="1:13">
      <c r="A170" s="33" t="s">
        <v>137</v>
      </c>
      <c r="B170" s="5">
        <v>2E-3</v>
      </c>
      <c r="C170" s="5">
        <f t="shared" si="41"/>
        <v>7.2000000000000002E-5</v>
      </c>
      <c r="D170" s="5">
        <f t="shared" si="41"/>
        <v>1.8000000000000001E-4</v>
      </c>
      <c r="E170" s="5">
        <f t="shared" si="41"/>
        <v>3.6000000000000002E-4</v>
      </c>
      <c r="F170" s="5">
        <f t="shared" si="41"/>
        <v>7.2000000000000005E-4</v>
      </c>
      <c r="G170" s="5">
        <f t="shared" si="41"/>
        <v>1.8E-3</v>
      </c>
      <c r="H170" s="5">
        <f t="shared" si="41"/>
        <v>3.5999999999999999E-3</v>
      </c>
      <c r="I170" s="5">
        <f t="shared" si="41"/>
        <v>7.1999999999999998E-3</v>
      </c>
      <c r="J170" s="5">
        <f t="shared" si="41"/>
        <v>1.7999999999999999E-2</v>
      </c>
      <c r="K170" s="5">
        <f t="shared" si="41"/>
        <v>3.5999999999999997E-2</v>
      </c>
      <c r="L170" s="5">
        <v>3.5999999999999999E-3</v>
      </c>
    </row>
    <row r="171" spans="1:13">
      <c r="A171" s="33" t="s">
        <v>138</v>
      </c>
      <c r="B171" s="5">
        <v>2E-3</v>
      </c>
      <c r="C171" s="5">
        <f t="shared" si="41"/>
        <v>2.5999999999999998E-5</v>
      </c>
      <c r="D171" s="5">
        <f t="shared" si="41"/>
        <v>6.4999999999999994E-5</v>
      </c>
      <c r="E171" s="5">
        <f t="shared" si="41"/>
        <v>1.2999999999999999E-4</v>
      </c>
      <c r="F171" s="5">
        <f t="shared" si="41"/>
        <v>2.5999999999999998E-4</v>
      </c>
      <c r="G171" s="5">
        <f t="shared" si="41"/>
        <v>6.4999999999999997E-4</v>
      </c>
      <c r="H171" s="5">
        <f t="shared" si="41"/>
        <v>1.2999999999999999E-3</v>
      </c>
      <c r="I171" s="5">
        <f t="shared" si="41"/>
        <v>2.5999999999999999E-3</v>
      </c>
      <c r="J171" s="5">
        <f t="shared" si="41"/>
        <v>6.4999999999999997E-3</v>
      </c>
      <c r="K171" s="5">
        <f t="shared" si="41"/>
        <v>1.2999999999999999E-2</v>
      </c>
      <c r="L171" s="5">
        <v>1.2999999999999999E-3</v>
      </c>
    </row>
    <row r="172" spans="1:13">
      <c r="A172" s="33" t="s">
        <v>225</v>
      </c>
      <c r="C172" s="5">
        <v>0.15</v>
      </c>
      <c r="D172" s="5">
        <v>0.15</v>
      </c>
      <c r="E172" s="5">
        <v>0.15</v>
      </c>
      <c r="F172" s="5">
        <v>0.15</v>
      </c>
      <c r="G172" s="5">
        <v>0.15</v>
      </c>
      <c r="H172" s="5">
        <v>0.15</v>
      </c>
      <c r="I172" s="5">
        <v>0.15</v>
      </c>
      <c r="J172" s="5">
        <v>0.15</v>
      </c>
      <c r="K172" s="5">
        <v>0.15</v>
      </c>
    </row>
    <row r="173" spans="1:13">
      <c r="C173" s="5">
        <v>0.02</v>
      </c>
      <c r="D173" s="5">
        <v>0.05</v>
      </c>
      <c r="E173" s="5">
        <v>0.1</v>
      </c>
      <c r="F173" s="5">
        <v>0.2</v>
      </c>
      <c r="G173" s="5">
        <v>0.5</v>
      </c>
      <c r="H173" s="5">
        <v>1</v>
      </c>
      <c r="I173" s="5">
        <v>2</v>
      </c>
      <c r="J173" s="5">
        <v>5</v>
      </c>
      <c r="K173" s="5">
        <v>10</v>
      </c>
      <c r="L173" s="34">
        <f>SUM(L144:L171)</f>
        <v>1.0033700000000005</v>
      </c>
    </row>
    <row r="174" spans="1:13">
      <c r="A174" s="5" t="s">
        <v>87</v>
      </c>
      <c r="L174" s="5" t="s">
        <v>88</v>
      </c>
      <c r="M174" s="5" t="s">
        <v>89</v>
      </c>
    </row>
    <row r="175" spans="1:13">
      <c r="A175" s="33" t="s">
        <v>139</v>
      </c>
      <c r="B175" s="6"/>
      <c r="C175" s="6" t="str">
        <f>IF(C144="-","",IF(C112&lt;500,"",C112/C$140*C$172/C144))</f>
        <v/>
      </c>
      <c r="D175" s="6" t="str">
        <f t="shared" ref="D175:K175" si="42">IF(D144="-","",IF(D112&lt;500,"",D112/D$140*D$172/D144))</f>
        <v/>
      </c>
      <c r="E175" s="6" t="str">
        <f t="shared" si="42"/>
        <v/>
      </c>
      <c r="F175" s="6" t="str">
        <f t="shared" si="42"/>
        <v/>
      </c>
      <c r="G175" s="6" t="str">
        <f t="shared" si="42"/>
        <v/>
      </c>
      <c r="H175" s="6" t="str">
        <f t="shared" si="42"/>
        <v/>
      </c>
      <c r="I175" s="6" t="str">
        <f t="shared" si="42"/>
        <v/>
      </c>
      <c r="J175" s="6" t="str">
        <f t="shared" si="42"/>
        <v/>
      </c>
      <c r="K175" s="6" t="str">
        <f t="shared" si="42"/>
        <v/>
      </c>
      <c r="L175" s="6" t="e">
        <f t="shared" ref="L175:L202" si="43">AVERAGE(C175:K175)</f>
        <v>#DIV/0!</v>
      </c>
      <c r="M175" s="31" t="e">
        <f t="shared" ref="M175:M202" si="44">STDEV(C175:K175)/L175</f>
        <v>#DIV/0!</v>
      </c>
    </row>
    <row r="176" spans="1:13">
      <c r="A176" s="33" t="s">
        <v>112</v>
      </c>
      <c r="B176" s="6"/>
      <c r="C176" s="6" t="str">
        <f t="shared" ref="C176:K191" si="45">IF(C145="-","",IF(C113&lt;500,"",C113/C$140*C$172/C145))</f>
        <v/>
      </c>
      <c r="D176" s="6" t="str">
        <f t="shared" si="45"/>
        <v/>
      </c>
      <c r="E176" s="6" t="str">
        <f t="shared" si="45"/>
        <v/>
      </c>
      <c r="F176" s="6" t="str">
        <f t="shared" si="45"/>
        <v/>
      </c>
      <c r="G176" s="6" t="str">
        <f t="shared" si="45"/>
        <v/>
      </c>
      <c r="H176" s="6" t="str">
        <f t="shared" si="45"/>
        <v/>
      </c>
      <c r="I176" s="6" t="str">
        <f t="shared" si="45"/>
        <v/>
      </c>
      <c r="J176" s="6" t="str">
        <f t="shared" si="45"/>
        <v/>
      </c>
      <c r="K176" s="6" t="str">
        <f t="shared" si="45"/>
        <v/>
      </c>
      <c r="L176" s="6" t="e">
        <f t="shared" si="43"/>
        <v>#DIV/0!</v>
      </c>
      <c r="M176" s="31" t="e">
        <f t="shared" si="44"/>
        <v>#DIV/0!</v>
      </c>
    </row>
    <row r="177" spans="1:13">
      <c r="A177" s="33" t="s">
        <v>113</v>
      </c>
      <c r="B177" s="6"/>
      <c r="C177" s="6" t="str">
        <f t="shared" si="45"/>
        <v/>
      </c>
      <c r="D177" s="6" t="str">
        <f t="shared" si="45"/>
        <v/>
      </c>
      <c r="E177" s="6" t="str">
        <f t="shared" si="45"/>
        <v/>
      </c>
      <c r="F177" s="6" t="str">
        <f t="shared" si="45"/>
        <v/>
      </c>
      <c r="G177" s="6" t="str">
        <f t="shared" si="45"/>
        <v/>
      </c>
      <c r="H177" s="6" t="str">
        <f t="shared" si="45"/>
        <v/>
      </c>
      <c r="I177" s="6" t="str">
        <f t="shared" si="45"/>
        <v/>
      </c>
      <c r="J177" s="6" t="str">
        <f t="shared" si="45"/>
        <v/>
      </c>
      <c r="K177" s="6" t="str">
        <f t="shared" si="45"/>
        <v/>
      </c>
      <c r="L177" s="6" t="e">
        <f t="shared" si="43"/>
        <v>#DIV/0!</v>
      </c>
      <c r="M177" s="31" t="e">
        <f t="shared" si="44"/>
        <v>#DIV/0!</v>
      </c>
    </row>
    <row r="178" spans="1:13">
      <c r="A178" s="33" t="s">
        <v>114</v>
      </c>
      <c r="B178" s="6"/>
      <c r="C178" s="6" t="str">
        <f t="shared" si="45"/>
        <v/>
      </c>
      <c r="D178" s="6" t="str">
        <f t="shared" si="45"/>
        <v/>
      </c>
      <c r="E178" s="6" t="str">
        <f t="shared" si="45"/>
        <v/>
      </c>
      <c r="F178" s="6" t="str">
        <f t="shared" si="45"/>
        <v/>
      </c>
      <c r="G178" s="6" t="str">
        <f t="shared" si="45"/>
        <v/>
      </c>
      <c r="H178" s="6" t="str">
        <f t="shared" si="45"/>
        <v/>
      </c>
      <c r="I178" s="6" t="str">
        <f t="shared" si="45"/>
        <v/>
      </c>
      <c r="J178" s="6" t="str">
        <f t="shared" si="45"/>
        <v/>
      </c>
      <c r="K178" s="6" t="str">
        <f t="shared" si="45"/>
        <v/>
      </c>
      <c r="L178" s="6" t="e">
        <f t="shared" si="43"/>
        <v>#DIV/0!</v>
      </c>
      <c r="M178" s="31" t="e">
        <f t="shared" si="44"/>
        <v>#DIV/0!</v>
      </c>
    </row>
    <row r="179" spans="1:13">
      <c r="A179" s="33" t="s">
        <v>115</v>
      </c>
      <c r="B179" s="6"/>
      <c r="C179" s="6" t="str">
        <f t="shared" si="45"/>
        <v/>
      </c>
      <c r="D179" s="6" t="str">
        <f t="shared" si="45"/>
        <v/>
      </c>
      <c r="E179" s="6" t="str">
        <f t="shared" si="45"/>
        <v/>
      </c>
      <c r="F179" s="6" t="str">
        <f t="shared" si="45"/>
        <v/>
      </c>
      <c r="G179" s="6" t="str">
        <f t="shared" si="45"/>
        <v/>
      </c>
      <c r="H179" s="6" t="str">
        <f t="shared" si="45"/>
        <v/>
      </c>
      <c r="I179" s="6" t="str">
        <f t="shared" si="45"/>
        <v/>
      </c>
      <c r="J179" s="6" t="str">
        <f t="shared" si="45"/>
        <v/>
      </c>
      <c r="K179" s="6" t="str">
        <f t="shared" si="45"/>
        <v/>
      </c>
      <c r="L179" s="6" t="e">
        <f t="shared" si="43"/>
        <v>#DIV/0!</v>
      </c>
      <c r="M179" s="31" t="e">
        <f t="shared" si="44"/>
        <v>#DIV/0!</v>
      </c>
    </row>
    <row r="180" spans="1:13">
      <c r="A180" s="33" t="s">
        <v>116</v>
      </c>
      <c r="B180" s="6"/>
      <c r="C180" s="6" t="str">
        <f t="shared" si="45"/>
        <v/>
      </c>
      <c r="D180" s="6" t="str">
        <f t="shared" si="45"/>
        <v/>
      </c>
      <c r="E180" s="6" t="str">
        <f t="shared" si="45"/>
        <v/>
      </c>
      <c r="F180" s="6" t="str">
        <f t="shared" si="45"/>
        <v/>
      </c>
      <c r="G180" s="6" t="str">
        <f t="shared" si="45"/>
        <v/>
      </c>
      <c r="H180" s="6" t="str">
        <f t="shared" si="45"/>
        <v/>
      </c>
      <c r="I180" s="6" t="str">
        <f t="shared" si="45"/>
        <v/>
      </c>
      <c r="J180" s="6" t="str">
        <f t="shared" si="45"/>
        <v/>
      </c>
      <c r="K180" s="6" t="str">
        <f t="shared" si="45"/>
        <v/>
      </c>
      <c r="L180" s="6" t="e">
        <f t="shared" si="43"/>
        <v>#DIV/0!</v>
      </c>
      <c r="M180" s="31" t="e">
        <f t="shared" si="44"/>
        <v>#DIV/0!</v>
      </c>
    </row>
    <row r="181" spans="1:13">
      <c r="A181" s="33" t="s">
        <v>117</v>
      </c>
      <c r="B181" s="6"/>
      <c r="C181" s="6" t="str">
        <f t="shared" si="45"/>
        <v/>
      </c>
      <c r="D181" s="6" t="str">
        <f t="shared" si="45"/>
        <v/>
      </c>
      <c r="E181" s="6" t="str">
        <f t="shared" si="45"/>
        <v/>
      </c>
      <c r="F181" s="6" t="str">
        <f t="shared" si="45"/>
        <v/>
      </c>
      <c r="G181" s="6" t="str">
        <f t="shared" si="45"/>
        <v/>
      </c>
      <c r="H181" s="6" t="str">
        <f t="shared" si="45"/>
        <v/>
      </c>
      <c r="I181" s="6" t="str">
        <f t="shared" si="45"/>
        <v/>
      </c>
      <c r="J181" s="6" t="str">
        <f t="shared" si="45"/>
        <v/>
      </c>
      <c r="K181" s="6" t="str">
        <f t="shared" si="45"/>
        <v/>
      </c>
      <c r="L181" s="6" t="e">
        <f t="shared" si="43"/>
        <v>#DIV/0!</v>
      </c>
      <c r="M181" s="31" t="e">
        <f t="shared" si="44"/>
        <v>#DIV/0!</v>
      </c>
    </row>
    <row r="182" spans="1:13">
      <c r="A182" s="33" t="s">
        <v>140</v>
      </c>
      <c r="B182" s="6"/>
      <c r="C182" s="6" t="str">
        <f t="shared" si="45"/>
        <v/>
      </c>
      <c r="D182" s="6" t="str">
        <f t="shared" si="45"/>
        <v/>
      </c>
      <c r="E182" s="6" t="str">
        <f t="shared" si="45"/>
        <v/>
      </c>
      <c r="F182" s="6" t="str">
        <f t="shared" si="45"/>
        <v/>
      </c>
      <c r="G182" s="6" t="str">
        <f t="shared" si="45"/>
        <v/>
      </c>
      <c r="H182" s="6" t="str">
        <f t="shared" si="45"/>
        <v/>
      </c>
      <c r="I182" s="6" t="str">
        <f t="shared" si="45"/>
        <v/>
      </c>
      <c r="J182" s="6" t="str">
        <f t="shared" si="45"/>
        <v/>
      </c>
      <c r="K182" s="6" t="str">
        <f t="shared" si="45"/>
        <v/>
      </c>
      <c r="L182" s="6" t="e">
        <f t="shared" si="43"/>
        <v>#DIV/0!</v>
      </c>
      <c r="M182" s="31" t="e">
        <f t="shared" si="44"/>
        <v>#DIV/0!</v>
      </c>
    </row>
    <row r="183" spans="1:13">
      <c r="A183" s="33" t="s">
        <v>119</v>
      </c>
      <c r="B183" s="6"/>
      <c r="C183" s="6" t="str">
        <f t="shared" si="45"/>
        <v/>
      </c>
      <c r="D183" s="6" t="str">
        <f t="shared" si="45"/>
        <v/>
      </c>
      <c r="E183" s="6" t="str">
        <f t="shared" si="45"/>
        <v/>
      </c>
      <c r="F183" s="6" t="str">
        <f t="shared" si="45"/>
        <v/>
      </c>
      <c r="G183" s="6" t="str">
        <f t="shared" si="45"/>
        <v/>
      </c>
      <c r="H183" s="6" t="str">
        <f t="shared" si="45"/>
        <v/>
      </c>
      <c r="I183" s="6" t="str">
        <f t="shared" si="45"/>
        <v/>
      </c>
      <c r="J183" s="6" t="str">
        <f t="shared" si="45"/>
        <v/>
      </c>
      <c r="K183" s="6" t="str">
        <f t="shared" si="45"/>
        <v/>
      </c>
      <c r="L183" s="6" t="e">
        <f t="shared" si="43"/>
        <v>#DIV/0!</v>
      </c>
      <c r="M183" s="31" t="e">
        <f t="shared" si="44"/>
        <v>#DIV/0!</v>
      </c>
    </row>
    <row r="184" spans="1:13">
      <c r="A184" s="33" t="s">
        <v>120</v>
      </c>
      <c r="B184" s="6"/>
      <c r="C184" s="6" t="str">
        <f t="shared" si="45"/>
        <v/>
      </c>
      <c r="D184" s="6" t="str">
        <f t="shared" si="45"/>
        <v/>
      </c>
      <c r="E184" s="6" t="str">
        <f t="shared" si="45"/>
        <v/>
      </c>
      <c r="F184" s="6" t="str">
        <f t="shared" si="45"/>
        <v/>
      </c>
      <c r="G184" s="6" t="str">
        <f t="shared" si="45"/>
        <v/>
      </c>
      <c r="H184" s="6" t="str">
        <f t="shared" si="45"/>
        <v/>
      </c>
      <c r="I184" s="6" t="str">
        <f t="shared" si="45"/>
        <v/>
      </c>
      <c r="J184" s="6" t="str">
        <f t="shared" si="45"/>
        <v/>
      </c>
      <c r="K184" s="6" t="str">
        <f t="shared" si="45"/>
        <v/>
      </c>
      <c r="L184" s="6" t="e">
        <f t="shared" si="43"/>
        <v>#DIV/0!</v>
      </c>
      <c r="M184" s="31" t="e">
        <f t="shared" si="44"/>
        <v>#DIV/0!</v>
      </c>
    </row>
    <row r="185" spans="1:13">
      <c r="A185" s="33" t="s">
        <v>121</v>
      </c>
      <c r="B185" s="6"/>
      <c r="C185" s="6" t="str">
        <f t="shared" si="45"/>
        <v/>
      </c>
      <c r="D185" s="6" t="str">
        <f t="shared" si="45"/>
        <v/>
      </c>
      <c r="E185" s="6" t="str">
        <f t="shared" si="45"/>
        <v/>
      </c>
      <c r="F185" s="6" t="str">
        <f t="shared" si="45"/>
        <v/>
      </c>
      <c r="G185" s="6" t="str">
        <f t="shared" si="45"/>
        <v/>
      </c>
      <c r="H185" s="6" t="str">
        <f t="shared" si="45"/>
        <v/>
      </c>
      <c r="I185" s="6" t="str">
        <f t="shared" si="45"/>
        <v/>
      </c>
      <c r="J185" s="6" t="str">
        <f t="shared" si="45"/>
        <v/>
      </c>
      <c r="K185" s="6" t="str">
        <f t="shared" si="45"/>
        <v/>
      </c>
      <c r="L185" s="6" t="e">
        <f t="shared" si="43"/>
        <v>#DIV/0!</v>
      </c>
      <c r="M185" s="31" t="e">
        <f t="shared" si="44"/>
        <v>#DIV/0!</v>
      </c>
    </row>
    <row r="186" spans="1:13">
      <c r="A186" s="33" t="s">
        <v>122</v>
      </c>
      <c r="B186" s="6"/>
      <c r="C186" s="6" t="str">
        <f t="shared" si="45"/>
        <v/>
      </c>
      <c r="D186" s="6" t="str">
        <f t="shared" si="45"/>
        <v/>
      </c>
      <c r="E186" s="6" t="str">
        <f t="shared" si="45"/>
        <v/>
      </c>
      <c r="F186" s="6" t="str">
        <f t="shared" si="45"/>
        <v/>
      </c>
      <c r="G186" s="6" t="str">
        <f t="shared" si="45"/>
        <v/>
      </c>
      <c r="H186" s="6" t="str">
        <f t="shared" si="45"/>
        <v/>
      </c>
      <c r="I186" s="6" t="str">
        <f t="shared" si="45"/>
        <v/>
      </c>
      <c r="J186" s="6" t="str">
        <f t="shared" si="45"/>
        <v/>
      </c>
      <c r="K186" s="6" t="str">
        <f t="shared" si="45"/>
        <v/>
      </c>
      <c r="L186" s="6" t="e">
        <f t="shared" si="43"/>
        <v>#DIV/0!</v>
      </c>
      <c r="M186" s="31" t="e">
        <f t="shared" si="44"/>
        <v>#DIV/0!</v>
      </c>
    </row>
    <row r="187" spans="1:13">
      <c r="A187" s="33" t="s">
        <v>123</v>
      </c>
      <c r="B187" s="6"/>
      <c r="C187" s="6" t="str">
        <f t="shared" si="45"/>
        <v/>
      </c>
      <c r="D187" s="6" t="str">
        <f t="shared" si="45"/>
        <v/>
      </c>
      <c r="E187" s="6" t="str">
        <f t="shared" si="45"/>
        <v/>
      </c>
      <c r="F187" s="6" t="str">
        <f t="shared" si="45"/>
        <v/>
      </c>
      <c r="G187" s="6" t="str">
        <f t="shared" si="45"/>
        <v/>
      </c>
      <c r="H187" s="6" t="str">
        <f t="shared" si="45"/>
        <v/>
      </c>
      <c r="I187" s="6" t="str">
        <f t="shared" si="45"/>
        <v/>
      </c>
      <c r="J187" s="6" t="str">
        <f t="shared" si="45"/>
        <v/>
      </c>
      <c r="K187" s="6" t="str">
        <f t="shared" si="45"/>
        <v/>
      </c>
      <c r="L187" s="6" t="e">
        <f t="shared" si="43"/>
        <v>#DIV/0!</v>
      </c>
      <c r="M187" s="31" t="e">
        <f t="shared" si="44"/>
        <v>#DIV/0!</v>
      </c>
    </row>
    <row r="188" spans="1:13">
      <c r="A188" s="33" t="s">
        <v>124</v>
      </c>
      <c r="B188" s="6"/>
      <c r="C188" s="6" t="str">
        <f t="shared" si="45"/>
        <v/>
      </c>
      <c r="D188" s="6" t="str">
        <f t="shared" si="45"/>
        <v/>
      </c>
      <c r="E188" s="6" t="str">
        <f t="shared" si="45"/>
        <v/>
      </c>
      <c r="F188" s="6" t="str">
        <f t="shared" si="45"/>
        <v/>
      </c>
      <c r="G188" s="6" t="str">
        <f t="shared" si="45"/>
        <v/>
      </c>
      <c r="H188" s="6" t="str">
        <f t="shared" si="45"/>
        <v/>
      </c>
      <c r="I188" s="6" t="str">
        <f t="shared" si="45"/>
        <v/>
      </c>
      <c r="J188" s="6" t="str">
        <f t="shared" si="45"/>
        <v/>
      </c>
      <c r="K188" s="6" t="str">
        <f t="shared" si="45"/>
        <v/>
      </c>
      <c r="L188" s="6" t="e">
        <f t="shared" si="43"/>
        <v>#DIV/0!</v>
      </c>
      <c r="M188" s="31" t="e">
        <f t="shared" si="44"/>
        <v>#DIV/0!</v>
      </c>
    </row>
    <row r="189" spans="1:13">
      <c r="A189" s="33" t="s">
        <v>141</v>
      </c>
      <c r="B189" s="6"/>
      <c r="C189" s="6" t="str">
        <f t="shared" si="45"/>
        <v/>
      </c>
      <c r="D189" s="6" t="str">
        <f t="shared" si="45"/>
        <v/>
      </c>
      <c r="E189" s="6" t="str">
        <f t="shared" si="45"/>
        <v/>
      </c>
      <c r="F189" s="6" t="str">
        <f t="shared" si="45"/>
        <v/>
      </c>
      <c r="G189" s="6" t="str">
        <f t="shared" si="45"/>
        <v/>
      </c>
      <c r="H189" s="6" t="str">
        <f t="shared" si="45"/>
        <v/>
      </c>
      <c r="I189" s="6" t="str">
        <f t="shared" si="45"/>
        <v/>
      </c>
      <c r="J189" s="6" t="str">
        <f t="shared" si="45"/>
        <v/>
      </c>
      <c r="K189" s="6" t="str">
        <f t="shared" si="45"/>
        <v/>
      </c>
      <c r="L189" s="6" t="e">
        <f t="shared" si="43"/>
        <v>#DIV/0!</v>
      </c>
      <c r="M189" s="31" t="e">
        <f t="shared" si="44"/>
        <v>#DIV/0!</v>
      </c>
    </row>
    <row r="190" spans="1:13">
      <c r="A190" s="33" t="s">
        <v>126</v>
      </c>
      <c r="B190" s="6"/>
      <c r="C190" s="6" t="str">
        <f t="shared" si="45"/>
        <v/>
      </c>
      <c r="D190" s="6" t="str">
        <f t="shared" si="45"/>
        <v/>
      </c>
      <c r="E190" s="6" t="str">
        <f t="shared" si="45"/>
        <v/>
      </c>
      <c r="F190" s="6" t="str">
        <f t="shared" si="45"/>
        <v/>
      </c>
      <c r="G190" s="6" t="str">
        <f t="shared" si="45"/>
        <v/>
      </c>
      <c r="H190" s="6" t="str">
        <f t="shared" si="45"/>
        <v/>
      </c>
      <c r="I190" s="6" t="str">
        <f t="shared" si="45"/>
        <v/>
      </c>
      <c r="J190" s="6" t="str">
        <f t="shared" si="45"/>
        <v/>
      </c>
      <c r="K190" s="6" t="str">
        <f t="shared" si="45"/>
        <v/>
      </c>
      <c r="L190" s="6" t="e">
        <f t="shared" si="43"/>
        <v>#DIV/0!</v>
      </c>
      <c r="M190" s="31" t="e">
        <f t="shared" si="44"/>
        <v>#DIV/0!</v>
      </c>
    </row>
    <row r="191" spans="1:13">
      <c r="A191" s="33" t="s">
        <v>127</v>
      </c>
      <c r="B191" s="6"/>
      <c r="C191" s="6" t="str">
        <f t="shared" si="45"/>
        <v/>
      </c>
      <c r="D191" s="6" t="str">
        <f t="shared" si="45"/>
        <v/>
      </c>
      <c r="E191" s="6" t="str">
        <f t="shared" si="45"/>
        <v/>
      </c>
      <c r="F191" s="6" t="str">
        <f t="shared" si="45"/>
        <v/>
      </c>
      <c r="G191" s="6" t="str">
        <f t="shared" si="45"/>
        <v/>
      </c>
      <c r="H191" s="6" t="str">
        <f t="shared" si="45"/>
        <v/>
      </c>
      <c r="I191" s="6" t="str">
        <f t="shared" si="45"/>
        <v/>
      </c>
      <c r="J191" s="6" t="str">
        <f t="shared" si="45"/>
        <v/>
      </c>
      <c r="K191" s="6" t="str">
        <f t="shared" si="45"/>
        <v/>
      </c>
      <c r="L191" s="6" t="e">
        <f t="shared" si="43"/>
        <v>#DIV/0!</v>
      </c>
      <c r="M191" s="31" t="e">
        <f t="shared" si="44"/>
        <v>#DIV/0!</v>
      </c>
    </row>
    <row r="192" spans="1:13">
      <c r="A192" s="33" t="s">
        <v>128</v>
      </c>
      <c r="B192" s="6"/>
      <c r="C192" s="6" t="str">
        <f t="shared" ref="C192:K202" si="46">IF(C161="-","",IF(C129&lt;500,"",C129/C$140*C$172/C161))</f>
        <v/>
      </c>
      <c r="D192" s="6" t="str">
        <f t="shared" si="46"/>
        <v/>
      </c>
      <c r="E192" s="6" t="str">
        <f t="shared" si="46"/>
        <v/>
      </c>
      <c r="F192" s="6" t="str">
        <f t="shared" si="46"/>
        <v/>
      </c>
      <c r="G192" s="6" t="str">
        <f t="shared" si="46"/>
        <v/>
      </c>
      <c r="H192" s="6" t="str">
        <f t="shared" si="46"/>
        <v/>
      </c>
      <c r="I192" s="6" t="str">
        <f t="shared" si="46"/>
        <v/>
      </c>
      <c r="J192" s="6" t="str">
        <f t="shared" si="46"/>
        <v/>
      </c>
      <c r="K192" s="6" t="str">
        <f t="shared" si="46"/>
        <v/>
      </c>
      <c r="L192" s="6" t="e">
        <f t="shared" si="43"/>
        <v>#DIV/0!</v>
      </c>
      <c r="M192" s="31" t="e">
        <f t="shared" si="44"/>
        <v>#DIV/0!</v>
      </c>
    </row>
    <row r="193" spans="1:13">
      <c r="A193" s="33" t="s">
        <v>129</v>
      </c>
      <c r="B193" s="6"/>
      <c r="C193" s="6" t="str">
        <f t="shared" si="46"/>
        <v/>
      </c>
      <c r="D193" s="6" t="str">
        <f t="shared" si="46"/>
        <v/>
      </c>
      <c r="E193" s="6" t="str">
        <f t="shared" si="46"/>
        <v/>
      </c>
      <c r="F193" s="6" t="str">
        <f t="shared" si="46"/>
        <v/>
      </c>
      <c r="G193" s="6" t="str">
        <f t="shared" si="46"/>
        <v/>
      </c>
      <c r="H193" s="6" t="str">
        <f t="shared" si="46"/>
        <v/>
      </c>
      <c r="I193" s="6" t="str">
        <f t="shared" si="46"/>
        <v/>
      </c>
      <c r="J193" s="6" t="str">
        <f t="shared" si="46"/>
        <v/>
      </c>
      <c r="K193" s="6" t="str">
        <f t="shared" si="46"/>
        <v/>
      </c>
      <c r="L193" s="6" t="e">
        <f t="shared" si="43"/>
        <v>#DIV/0!</v>
      </c>
      <c r="M193" s="31" t="e">
        <f t="shared" si="44"/>
        <v>#DIV/0!</v>
      </c>
    </row>
    <row r="194" spans="1:13">
      <c r="A194" s="33" t="s">
        <v>130</v>
      </c>
      <c r="B194" s="6"/>
      <c r="C194" s="6" t="str">
        <f t="shared" si="46"/>
        <v/>
      </c>
      <c r="D194" s="6" t="str">
        <f t="shared" si="46"/>
        <v/>
      </c>
      <c r="E194" s="6" t="str">
        <f t="shared" si="46"/>
        <v/>
      </c>
      <c r="F194" s="6" t="str">
        <f t="shared" si="46"/>
        <v/>
      </c>
      <c r="G194" s="6" t="str">
        <f t="shared" si="46"/>
        <v/>
      </c>
      <c r="H194" s="6" t="str">
        <f t="shared" si="46"/>
        <v/>
      </c>
      <c r="I194" s="6" t="str">
        <f t="shared" si="46"/>
        <v/>
      </c>
      <c r="J194" s="6" t="str">
        <f t="shared" si="46"/>
        <v/>
      </c>
      <c r="K194" s="6" t="str">
        <f t="shared" si="46"/>
        <v/>
      </c>
      <c r="L194" s="6" t="e">
        <f t="shared" si="43"/>
        <v>#DIV/0!</v>
      </c>
      <c r="M194" s="31" t="e">
        <f t="shared" si="44"/>
        <v>#DIV/0!</v>
      </c>
    </row>
    <row r="195" spans="1:13">
      <c r="A195" s="33" t="s">
        <v>131</v>
      </c>
      <c r="B195" s="6"/>
      <c r="C195" s="6" t="str">
        <f t="shared" si="46"/>
        <v/>
      </c>
      <c r="D195" s="6" t="str">
        <f t="shared" si="46"/>
        <v/>
      </c>
      <c r="E195" s="6" t="str">
        <f t="shared" si="46"/>
        <v/>
      </c>
      <c r="F195" s="6" t="str">
        <f t="shared" si="46"/>
        <v/>
      </c>
      <c r="G195" s="6" t="str">
        <f t="shared" si="46"/>
        <v/>
      </c>
      <c r="H195" s="6" t="str">
        <f t="shared" si="46"/>
        <v/>
      </c>
      <c r="I195" s="6" t="str">
        <f t="shared" si="46"/>
        <v/>
      </c>
      <c r="J195" s="6" t="str">
        <f t="shared" si="46"/>
        <v/>
      </c>
      <c r="K195" s="6" t="str">
        <f t="shared" si="46"/>
        <v/>
      </c>
      <c r="L195" s="6" t="e">
        <f t="shared" si="43"/>
        <v>#DIV/0!</v>
      </c>
      <c r="M195" s="31" t="e">
        <f t="shared" si="44"/>
        <v>#DIV/0!</v>
      </c>
    </row>
    <row r="196" spans="1:13">
      <c r="A196" s="33" t="s">
        <v>142</v>
      </c>
      <c r="B196" s="6"/>
      <c r="C196" s="6" t="str">
        <f t="shared" si="46"/>
        <v/>
      </c>
      <c r="D196" s="6" t="str">
        <f t="shared" si="46"/>
        <v/>
      </c>
      <c r="E196" s="6" t="str">
        <f t="shared" si="46"/>
        <v/>
      </c>
      <c r="F196" s="6" t="str">
        <f t="shared" si="46"/>
        <v/>
      </c>
      <c r="G196" s="6" t="str">
        <f t="shared" si="46"/>
        <v/>
      </c>
      <c r="H196" s="6" t="str">
        <f t="shared" si="46"/>
        <v/>
      </c>
      <c r="I196" s="6" t="str">
        <f t="shared" si="46"/>
        <v/>
      </c>
      <c r="J196" s="6" t="str">
        <f t="shared" si="46"/>
        <v/>
      </c>
      <c r="K196" s="6" t="str">
        <f t="shared" si="46"/>
        <v/>
      </c>
      <c r="L196" s="6" t="e">
        <f t="shared" si="43"/>
        <v>#DIV/0!</v>
      </c>
      <c r="M196" s="31" t="e">
        <f t="shared" si="44"/>
        <v>#DIV/0!</v>
      </c>
    </row>
    <row r="197" spans="1:13">
      <c r="A197" s="33" t="s">
        <v>133</v>
      </c>
      <c r="B197" s="6"/>
      <c r="C197" s="6" t="str">
        <f t="shared" si="46"/>
        <v/>
      </c>
      <c r="D197" s="6" t="str">
        <f t="shared" si="46"/>
        <v/>
      </c>
      <c r="E197" s="6" t="str">
        <f t="shared" si="46"/>
        <v/>
      </c>
      <c r="F197" s="6" t="str">
        <f t="shared" si="46"/>
        <v/>
      </c>
      <c r="G197" s="6" t="str">
        <f t="shared" si="46"/>
        <v/>
      </c>
      <c r="H197" s="6" t="str">
        <f t="shared" si="46"/>
        <v/>
      </c>
      <c r="I197" s="6" t="str">
        <f t="shared" si="46"/>
        <v/>
      </c>
      <c r="J197" s="6" t="str">
        <f t="shared" si="46"/>
        <v/>
      </c>
      <c r="K197" s="6" t="str">
        <f t="shared" si="46"/>
        <v/>
      </c>
      <c r="L197" s="6" t="e">
        <f t="shared" si="43"/>
        <v>#DIV/0!</v>
      </c>
      <c r="M197" s="31" t="e">
        <f t="shared" si="44"/>
        <v>#DIV/0!</v>
      </c>
    </row>
    <row r="198" spans="1:13">
      <c r="A198" s="33" t="s">
        <v>134</v>
      </c>
      <c r="B198" s="6"/>
      <c r="C198" s="6" t="str">
        <f t="shared" si="46"/>
        <v/>
      </c>
      <c r="D198" s="6" t="str">
        <f t="shared" si="46"/>
        <v/>
      </c>
      <c r="E198" s="6" t="str">
        <f t="shared" si="46"/>
        <v/>
      </c>
      <c r="F198" s="6" t="str">
        <f t="shared" si="46"/>
        <v/>
      </c>
      <c r="G198" s="6" t="str">
        <f t="shared" si="46"/>
        <v/>
      </c>
      <c r="H198" s="6" t="str">
        <f t="shared" si="46"/>
        <v/>
      </c>
      <c r="I198" s="6" t="str">
        <f t="shared" si="46"/>
        <v/>
      </c>
      <c r="J198" s="6" t="str">
        <f t="shared" si="46"/>
        <v/>
      </c>
      <c r="K198" s="6" t="str">
        <f t="shared" si="46"/>
        <v/>
      </c>
      <c r="L198" s="6" t="e">
        <f t="shared" si="43"/>
        <v>#DIV/0!</v>
      </c>
      <c r="M198" s="31" t="e">
        <f t="shared" si="44"/>
        <v>#DIV/0!</v>
      </c>
    </row>
    <row r="199" spans="1:13">
      <c r="A199" s="33" t="s">
        <v>135</v>
      </c>
      <c r="B199" s="6"/>
      <c r="C199" s="6" t="str">
        <f t="shared" si="46"/>
        <v/>
      </c>
      <c r="D199" s="6" t="str">
        <f t="shared" si="46"/>
        <v/>
      </c>
      <c r="E199" s="6" t="str">
        <f t="shared" si="46"/>
        <v/>
      </c>
      <c r="F199" s="6" t="str">
        <f t="shared" si="46"/>
        <v/>
      </c>
      <c r="G199" s="6" t="str">
        <f t="shared" si="46"/>
        <v/>
      </c>
      <c r="H199" s="6" t="str">
        <f t="shared" si="46"/>
        <v/>
      </c>
      <c r="I199" s="6" t="str">
        <f t="shared" si="46"/>
        <v/>
      </c>
      <c r="J199" s="6" t="str">
        <f t="shared" si="46"/>
        <v/>
      </c>
      <c r="K199" s="6" t="str">
        <f t="shared" si="46"/>
        <v/>
      </c>
      <c r="L199" s="6" t="e">
        <f t="shared" si="43"/>
        <v>#DIV/0!</v>
      </c>
      <c r="M199" s="31" t="e">
        <f t="shared" si="44"/>
        <v>#DIV/0!</v>
      </c>
    </row>
    <row r="200" spans="1:13">
      <c r="A200" s="33" t="s">
        <v>136</v>
      </c>
      <c r="B200" s="6"/>
      <c r="C200" s="6" t="str">
        <f t="shared" si="46"/>
        <v/>
      </c>
      <c r="D200" s="6" t="str">
        <f t="shared" si="46"/>
        <v/>
      </c>
      <c r="E200" s="6" t="str">
        <f t="shared" si="46"/>
        <v/>
      </c>
      <c r="F200" s="6" t="str">
        <f t="shared" si="46"/>
        <v/>
      </c>
      <c r="G200" s="6" t="str">
        <f t="shared" si="46"/>
        <v/>
      </c>
      <c r="H200" s="6" t="str">
        <f t="shared" si="46"/>
        <v/>
      </c>
      <c r="I200" s="6" t="str">
        <f t="shared" si="46"/>
        <v/>
      </c>
      <c r="J200" s="6" t="str">
        <f t="shared" si="46"/>
        <v/>
      </c>
      <c r="K200" s="6" t="str">
        <f t="shared" si="46"/>
        <v/>
      </c>
      <c r="L200" s="6" t="e">
        <f t="shared" si="43"/>
        <v>#DIV/0!</v>
      </c>
      <c r="M200" s="31" t="e">
        <f t="shared" si="44"/>
        <v>#DIV/0!</v>
      </c>
    </row>
    <row r="201" spans="1:13">
      <c r="A201" s="33" t="s">
        <v>137</v>
      </c>
      <c r="B201" s="6"/>
      <c r="C201" s="6" t="str">
        <f t="shared" si="46"/>
        <v/>
      </c>
      <c r="D201" s="6" t="str">
        <f t="shared" si="46"/>
        <v/>
      </c>
      <c r="E201" s="6" t="str">
        <f t="shared" si="46"/>
        <v/>
      </c>
      <c r="F201" s="6" t="str">
        <f t="shared" si="46"/>
        <v/>
      </c>
      <c r="G201" s="6" t="str">
        <f t="shared" si="46"/>
        <v/>
      </c>
      <c r="H201" s="6" t="str">
        <f t="shared" si="46"/>
        <v/>
      </c>
      <c r="I201" s="6" t="str">
        <f t="shared" si="46"/>
        <v/>
      </c>
      <c r="J201" s="6" t="str">
        <f t="shared" si="46"/>
        <v/>
      </c>
      <c r="K201" s="6" t="str">
        <f t="shared" si="46"/>
        <v/>
      </c>
      <c r="L201" s="6" t="e">
        <f t="shared" si="43"/>
        <v>#DIV/0!</v>
      </c>
      <c r="M201" s="31" t="e">
        <f t="shared" si="44"/>
        <v>#DIV/0!</v>
      </c>
    </row>
    <row r="202" spans="1:13">
      <c r="A202" s="33" t="s">
        <v>138</v>
      </c>
      <c r="B202" s="6"/>
      <c r="C202" s="6" t="str">
        <f t="shared" si="46"/>
        <v/>
      </c>
      <c r="D202" s="6" t="str">
        <f t="shared" si="46"/>
        <v/>
      </c>
      <c r="E202" s="6" t="str">
        <f t="shared" si="46"/>
        <v/>
      </c>
      <c r="F202" s="6" t="str">
        <f t="shared" si="46"/>
        <v/>
      </c>
      <c r="G202" s="6" t="str">
        <f t="shared" si="46"/>
        <v/>
      </c>
      <c r="H202" s="6" t="str">
        <f t="shared" si="46"/>
        <v/>
      </c>
      <c r="I202" s="6" t="str">
        <f t="shared" si="46"/>
        <v/>
      </c>
      <c r="J202" s="6" t="str">
        <f t="shared" si="46"/>
        <v/>
      </c>
      <c r="K202" s="6" t="str">
        <f t="shared" si="46"/>
        <v/>
      </c>
      <c r="L202" s="6" t="e">
        <f t="shared" si="43"/>
        <v>#DIV/0!</v>
      </c>
      <c r="M202" s="31" t="e">
        <f t="shared" si="44"/>
        <v>#DIV/0!</v>
      </c>
    </row>
    <row r="204" spans="1:13">
      <c r="C204" s="5" t="s">
        <v>144</v>
      </c>
      <c r="D204" s="5" t="s">
        <v>145</v>
      </c>
      <c r="E204" s="5" t="s">
        <v>146</v>
      </c>
      <c r="F204" s="5" t="s">
        <v>147</v>
      </c>
    </row>
    <row r="205" spans="1:13">
      <c r="B205" s="5" t="s">
        <v>94</v>
      </c>
      <c r="C205" s="6" t="e">
        <f t="shared" ref="C205:C211" si="47">L175</f>
        <v>#DIV/0!</v>
      </c>
      <c r="D205" s="6" t="e">
        <f t="shared" ref="D205:D211" si="48">L182</f>
        <v>#DIV/0!</v>
      </c>
      <c r="E205" s="6" t="e">
        <f t="shared" ref="E205:E211" si="49">L189</f>
        <v>#DIV/0!</v>
      </c>
      <c r="F205" s="6" t="e">
        <f t="shared" ref="F205:F211" si="50">L196</f>
        <v>#DIV/0!</v>
      </c>
    </row>
    <row r="206" spans="1:13">
      <c r="B206" s="5" t="s">
        <v>95</v>
      </c>
      <c r="C206" s="6" t="e">
        <f t="shared" si="47"/>
        <v>#DIV/0!</v>
      </c>
      <c r="D206" s="6" t="e">
        <f t="shared" si="48"/>
        <v>#DIV/0!</v>
      </c>
      <c r="E206" s="6" t="e">
        <f t="shared" si="49"/>
        <v>#DIV/0!</v>
      </c>
      <c r="F206" s="6" t="e">
        <f t="shared" si="50"/>
        <v>#DIV/0!</v>
      </c>
    </row>
    <row r="207" spans="1:13">
      <c r="B207" s="5" t="s">
        <v>96</v>
      </c>
      <c r="C207" s="6" t="e">
        <f t="shared" si="47"/>
        <v>#DIV/0!</v>
      </c>
      <c r="D207" s="6" t="e">
        <f t="shared" si="48"/>
        <v>#DIV/0!</v>
      </c>
      <c r="E207" s="6" t="e">
        <f t="shared" si="49"/>
        <v>#DIV/0!</v>
      </c>
      <c r="F207" s="6" t="e">
        <f t="shared" si="50"/>
        <v>#DIV/0!</v>
      </c>
    </row>
    <row r="208" spans="1:13">
      <c r="B208" s="5" t="s">
        <v>97</v>
      </c>
      <c r="C208" s="6" t="e">
        <f t="shared" si="47"/>
        <v>#DIV/0!</v>
      </c>
      <c r="D208" s="6" t="e">
        <f t="shared" si="48"/>
        <v>#DIV/0!</v>
      </c>
      <c r="E208" s="6" t="e">
        <f t="shared" si="49"/>
        <v>#DIV/0!</v>
      </c>
      <c r="F208" s="6" t="e">
        <f t="shared" si="50"/>
        <v>#DIV/0!</v>
      </c>
    </row>
    <row r="209" spans="2:6">
      <c r="B209" s="5" t="s">
        <v>98</v>
      </c>
      <c r="C209" s="6" t="e">
        <f t="shared" si="47"/>
        <v>#DIV/0!</v>
      </c>
      <c r="D209" s="6" t="e">
        <f t="shared" si="48"/>
        <v>#DIV/0!</v>
      </c>
      <c r="E209" s="6" t="e">
        <f t="shared" si="49"/>
        <v>#DIV/0!</v>
      </c>
      <c r="F209" s="6" t="e">
        <f t="shared" si="50"/>
        <v>#DIV/0!</v>
      </c>
    </row>
    <row r="210" spans="2:6">
      <c r="B210" s="5" t="s">
        <v>99</v>
      </c>
      <c r="C210" s="6" t="e">
        <f t="shared" si="47"/>
        <v>#DIV/0!</v>
      </c>
      <c r="D210" s="6" t="e">
        <f t="shared" si="48"/>
        <v>#DIV/0!</v>
      </c>
      <c r="E210" s="6" t="e">
        <f t="shared" si="49"/>
        <v>#DIV/0!</v>
      </c>
      <c r="F210" s="6" t="e">
        <f t="shared" si="50"/>
        <v>#DIV/0!</v>
      </c>
    </row>
    <row r="211" spans="2:6">
      <c r="B211" s="5" t="s">
        <v>100</v>
      </c>
      <c r="C211" s="6" t="e">
        <f t="shared" si="47"/>
        <v>#DIV/0!</v>
      </c>
      <c r="D211" s="6" t="e">
        <f t="shared" si="48"/>
        <v>#DIV/0!</v>
      </c>
      <c r="E211" s="6" t="e">
        <f t="shared" si="49"/>
        <v>#DIV/0!</v>
      </c>
      <c r="F211" s="6" t="e">
        <f t="shared" si="50"/>
        <v>#DIV/0!</v>
      </c>
    </row>
    <row r="212" spans="2:6">
      <c r="E212" s="6"/>
      <c r="F212" s="6"/>
    </row>
    <row r="213" spans="2:6">
      <c r="F213" s="6"/>
    </row>
    <row r="225" spans="1:24">
      <c r="B225" s="5" t="s">
        <v>51</v>
      </c>
    </row>
    <row r="226" spans="1:24">
      <c r="A226" s="33" t="s">
        <v>139</v>
      </c>
      <c r="B226" s="5">
        <v>41.86898002544082</v>
      </c>
      <c r="C226" s="5">
        <f t="shared" ref="C226:K241" si="51">C81*$B226/100</f>
        <v>0</v>
      </c>
      <c r="D226" s="5">
        <f t="shared" si="51"/>
        <v>0</v>
      </c>
      <c r="E226" s="5">
        <f t="shared" si="51"/>
        <v>0</v>
      </c>
      <c r="F226" s="5">
        <f t="shared" si="51"/>
        <v>0</v>
      </c>
      <c r="G226" s="5">
        <f t="shared" si="51"/>
        <v>0</v>
      </c>
      <c r="H226" s="5">
        <f t="shared" si="51"/>
        <v>0</v>
      </c>
      <c r="I226" s="5">
        <f t="shared" si="51"/>
        <v>0</v>
      </c>
      <c r="J226" s="5">
        <f t="shared" si="51"/>
        <v>0</v>
      </c>
      <c r="K226" s="5">
        <f t="shared" si="51"/>
        <v>0</v>
      </c>
      <c r="M226" s="5">
        <f t="shared" ref="M226:X241" si="52">M81*$B226/100</f>
        <v>8.3737960050881647E-4</v>
      </c>
      <c r="N226" s="5">
        <f t="shared" si="52"/>
        <v>0</v>
      </c>
      <c r="O226" s="5">
        <f t="shared" si="52"/>
        <v>0</v>
      </c>
      <c r="P226" s="5">
        <f t="shared" si="52"/>
        <v>0</v>
      </c>
      <c r="Q226" s="5">
        <f t="shared" si="52"/>
        <v>0</v>
      </c>
      <c r="R226" s="5">
        <f t="shared" si="52"/>
        <v>0</v>
      </c>
      <c r="S226" s="5">
        <f t="shared" si="52"/>
        <v>0</v>
      </c>
      <c r="T226" s="5">
        <f t="shared" si="52"/>
        <v>0</v>
      </c>
      <c r="U226" s="5">
        <f t="shared" si="52"/>
        <v>0</v>
      </c>
      <c r="V226" s="5">
        <f t="shared" si="52"/>
        <v>0</v>
      </c>
      <c r="W226" s="5">
        <f t="shared" si="52"/>
        <v>0</v>
      </c>
      <c r="X226" s="5">
        <f t="shared" si="52"/>
        <v>0</v>
      </c>
    </row>
    <row r="227" spans="1:24">
      <c r="A227" s="33" t="s">
        <v>112</v>
      </c>
      <c r="B227" s="5">
        <v>47.506878941845137</v>
      </c>
      <c r="C227" s="5">
        <f t="shared" si="51"/>
        <v>0</v>
      </c>
      <c r="D227" s="5">
        <f t="shared" si="51"/>
        <v>0</v>
      </c>
      <c r="E227" s="5">
        <f t="shared" si="51"/>
        <v>0</v>
      </c>
      <c r="F227" s="5">
        <f t="shared" si="51"/>
        <v>0</v>
      </c>
      <c r="G227" s="5">
        <f t="shared" si="51"/>
        <v>0</v>
      </c>
      <c r="H227" s="5">
        <f t="shared" si="51"/>
        <v>0</v>
      </c>
      <c r="I227" s="5">
        <f t="shared" si="51"/>
        <v>0</v>
      </c>
      <c r="J227" s="5">
        <f t="shared" si="51"/>
        <v>0</v>
      </c>
      <c r="K227" s="5">
        <f t="shared" si="51"/>
        <v>0</v>
      </c>
      <c r="M227" s="5">
        <f t="shared" si="52"/>
        <v>9.5013757883690277E-4</v>
      </c>
      <c r="N227" s="5">
        <f t="shared" si="52"/>
        <v>0</v>
      </c>
      <c r="O227" s="5">
        <f t="shared" si="52"/>
        <v>0</v>
      </c>
      <c r="P227" s="5">
        <f t="shared" si="52"/>
        <v>0</v>
      </c>
      <c r="Q227" s="5">
        <f t="shared" si="52"/>
        <v>0</v>
      </c>
      <c r="R227" s="5">
        <f t="shared" si="52"/>
        <v>0</v>
      </c>
      <c r="S227" s="5">
        <f t="shared" si="52"/>
        <v>0</v>
      </c>
      <c r="T227" s="5">
        <f t="shared" si="52"/>
        <v>0</v>
      </c>
      <c r="U227" s="5">
        <f t="shared" si="52"/>
        <v>0</v>
      </c>
      <c r="V227" s="5">
        <f t="shared" si="52"/>
        <v>0</v>
      </c>
      <c r="W227" s="5">
        <f t="shared" si="52"/>
        <v>0</v>
      </c>
      <c r="X227" s="5">
        <f t="shared" si="52"/>
        <v>0</v>
      </c>
    </row>
    <row r="228" spans="1:24">
      <c r="A228" s="33" t="s">
        <v>113</v>
      </c>
      <c r="B228" s="5">
        <v>52.192198725277535</v>
      </c>
      <c r="C228" s="5">
        <f t="shared" si="51"/>
        <v>0</v>
      </c>
      <c r="D228" s="5">
        <f t="shared" si="51"/>
        <v>0</v>
      </c>
      <c r="E228" s="5">
        <f t="shared" si="51"/>
        <v>0</v>
      </c>
      <c r="F228" s="5">
        <f t="shared" si="51"/>
        <v>0</v>
      </c>
      <c r="G228" s="5">
        <f t="shared" si="51"/>
        <v>0</v>
      </c>
      <c r="H228" s="5">
        <f t="shared" si="51"/>
        <v>0</v>
      </c>
      <c r="I228" s="5">
        <f t="shared" si="51"/>
        <v>0</v>
      </c>
      <c r="J228" s="5">
        <f t="shared" si="51"/>
        <v>0</v>
      </c>
      <c r="K228" s="5">
        <f t="shared" si="51"/>
        <v>0</v>
      </c>
      <c r="M228" s="5">
        <f t="shared" si="52"/>
        <v>1.0438439745055507E-3</v>
      </c>
      <c r="N228" s="5">
        <f t="shared" si="52"/>
        <v>0</v>
      </c>
      <c r="O228" s="5">
        <f t="shared" si="52"/>
        <v>0</v>
      </c>
      <c r="P228" s="5">
        <f t="shared" si="52"/>
        <v>0</v>
      </c>
      <c r="Q228" s="5">
        <f t="shared" si="52"/>
        <v>0</v>
      </c>
      <c r="R228" s="5">
        <f t="shared" si="52"/>
        <v>0</v>
      </c>
      <c r="S228" s="5">
        <f t="shared" si="52"/>
        <v>0</v>
      </c>
      <c r="T228" s="5">
        <f t="shared" si="52"/>
        <v>0</v>
      </c>
      <c r="U228" s="5">
        <f t="shared" si="52"/>
        <v>0</v>
      </c>
      <c r="V228" s="5">
        <f t="shared" si="52"/>
        <v>0</v>
      </c>
      <c r="W228" s="5">
        <f t="shared" si="52"/>
        <v>0</v>
      </c>
      <c r="X228" s="5">
        <f t="shared" si="52"/>
        <v>0</v>
      </c>
    </row>
    <row r="229" spans="1:24">
      <c r="A229" s="33" t="s">
        <v>114</v>
      </c>
      <c r="B229" s="5">
        <v>56.147554447332439</v>
      </c>
      <c r="C229" s="5">
        <f t="shared" si="51"/>
        <v>0</v>
      </c>
      <c r="D229" s="5">
        <f t="shared" si="51"/>
        <v>0</v>
      </c>
      <c r="E229" s="5">
        <f t="shared" si="51"/>
        <v>0</v>
      </c>
      <c r="F229" s="5">
        <f t="shared" si="51"/>
        <v>0</v>
      </c>
      <c r="G229" s="5">
        <f t="shared" si="51"/>
        <v>0</v>
      </c>
      <c r="H229" s="5">
        <f t="shared" si="51"/>
        <v>0</v>
      </c>
      <c r="I229" s="5">
        <f t="shared" si="51"/>
        <v>0</v>
      </c>
      <c r="J229" s="5">
        <f t="shared" si="51"/>
        <v>0</v>
      </c>
      <c r="K229" s="5">
        <f t="shared" si="51"/>
        <v>0</v>
      </c>
      <c r="M229" s="5">
        <f t="shared" si="52"/>
        <v>1.1229510889466487E-3</v>
      </c>
      <c r="N229" s="5">
        <f t="shared" si="52"/>
        <v>0</v>
      </c>
      <c r="O229" s="5">
        <f t="shared" si="52"/>
        <v>0</v>
      </c>
      <c r="P229" s="5">
        <f t="shared" si="52"/>
        <v>0</v>
      </c>
      <c r="Q229" s="5">
        <f t="shared" si="52"/>
        <v>0</v>
      </c>
      <c r="R229" s="5">
        <f t="shared" si="52"/>
        <v>0</v>
      </c>
      <c r="S229" s="5">
        <f t="shared" si="52"/>
        <v>0</v>
      </c>
      <c r="T229" s="5">
        <f t="shared" si="52"/>
        <v>0</v>
      </c>
      <c r="U229" s="5">
        <f t="shared" si="52"/>
        <v>0</v>
      </c>
      <c r="V229" s="5">
        <f t="shared" si="52"/>
        <v>0</v>
      </c>
      <c r="W229" s="5">
        <f t="shared" si="52"/>
        <v>0</v>
      </c>
      <c r="X229" s="5">
        <f t="shared" si="52"/>
        <v>0</v>
      </c>
    </row>
    <row r="230" spans="1:24">
      <c r="A230" s="33" t="s">
        <v>115</v>
      </c>
      <c r="B230" s="5">
        <v>59.531208193281479</v>
      </c>
      <c r="C230" s="5">
        <f t="shared" si="51"/>
        <v>0</v>
      </c>
      <c r="D230" s="5">
        <f t="shared" si="51"/>
        <v>0</v>
      </c>
      <c r="E230" s="5">
        <f t="shared" si="51"/>
        <v>0</v>
      </c>
      <c r="F230" s="5">
        <f t="shared" si="51"/>
        <v>0</v>
      </c>
      <c r="G230" s="5">
        <f t="shared" si="51"/>
        <v>0</v>
      </c>
      <c r="H230" s="5">
        <f t="shared" si="51"/>
        <v>0</v>
      </c>
      <c r="I230" s="5">
        <f t="shared" si="51"/>
        <v>0</v>
      </c>
      <c r="J230" s="5">
        <f t="shared" si="51"/>
        <v>0</v>
      </c>
      <c r="K230" s="5">
        <f t="shared" si="51"/>
        <v>0</v>
      </c>
      <c r="M230" s="5">
        <f t="shared" si="52"/>
        <v>1.1906241638656298E-3</v>
      </c>
      <c r="N230" s="5">
        <f t="shared" si="52"/>
        <v>0</v>
      </c>
      <c r="O230" s="5">
        <f t="shared" si="52"/>
        <v>0</v>
      </c>
      <c r="P230" s="5">
        <f t="shared" si="52"/>
        <v>0</v>
      </c>
      <c r="Q230" s="5">
        <f t="shared" si="52"/>
        <v>0</v>
      </c>
      <c r="R230" s="5">
        <f t="shared" si="52"/>
        <v>0</v>
      </c>
      <c r="S230" s="5">
        <f t="shared" si="52"/>
        <v>0</v>
      </c>
      <c r="T230" s="5">
        <f t="shared" si="52"/>
        <v>0</v>
      </c>
      <c r="U230" s="5">
        <f t="shared" si="52"/>
        <v>0</v>
      </c>
      <c r="V230" s="5">
        <f t="shared" si="52"/>
        <v>0</v>
      </c>
      <c r="W230" s="5">
        <f t="shared" si="52"/>
        <v>0</v>
      </c>
      <c r="X230" s="5">
        <f t="shared" si="52"/>
        <v>0</v>
      </c>
    </row>
    <row r="231" spans="1:24">
      <c r="A231" s="33" t="s">
        <v>116</v>
      </c>
      <c r="B231" s="5">
        <v>62.458755537152385</v>
      </c>
      <c r="C231" s="5">
        <f t="shared" si="51"/>
        <v>0</v>
      </c>
      <c r="D231" s="5">
        <f t="shared" si="51"/>
        <v>0</v>
      </c>
      <c r="E231" s="5">
        <f t="shared" si="51"/>
        <v>0</v>
      </c>
      <c r="F231" s="5">
        <f t="shared" si="51"/>
        <v>0</v>
      </c>
      <c r="G231" s="5">
        <f t="shared" si="51"/>
        <v>0</v>
      </c>
      <c r="H231" s="5">
        <f t="shared" si="51"/>
        <v>0</v>
      </c>
      <c r="I231" s="5">
        <f t="shared" si="51"/>
        <v>0</v>
      </c>
      <c r="J231" s="5">
        <f t="shared" si="51"/>
        <v>0</v>
      </c>
      <c r="K231" s="5">
        <f t="shared" si="51"/>
        <v>0</v>
      </c>
      <c r="M231" s="5">
        <f t="shared" si="52"/>
        <v>1.2491751107430477E-3</v>
      </c>
      <c r="N231" s="5">
        <f t="shared" si="52"/>
        <v>0</v>
      </c>
      <c r="O231" s="5">
        <f t="shared" si="52"/>
        <v>0</v>
      </c>
      <c r="P231" s="5">
        <f t="shared" si="52"/>
        <v>0</v>
      </c>
      <c r="Q231" s="5">
        <f t="shared" si="52"/>
        <v>0</v>
      </c>
      <c r="R231" s="5">
        <f t="shared" si="52"/>
        <v>0</v>
      </c>
      <c r="S231" s="5">
        <f t="shared" si="52"/>
        <v>0</v>
      </c>
      <c r="T231" s="5">
        <f t="shared" si="52"/>
        <v>0</v>
      </c>
      <c r="U231" s="5">
        <f t="shared" si="52"/>
        <v>0</v>
      </c>
      <c r="V231" s="5">
        <f t="shared" si="52"/>
        <v>0</v>
      </c>
      <c r="W231" s="5">
        <f t="shared" si="52"/>
        <v>0</v>
      </c>
      <c r="X231" s="5">
        <f t="shared" si="52"/>
        <v>0</v>
      </c>
    </row>
    <row r="232" spans="1:24">
      <c r="A232" s="33" t="s">
        <v>117</v>
      </c>
      <c r="B232" s="5">
        <v>65.016595951439768</v>
      </c>
      <c r="C232" s="5">
        <f t="shared" si="51"/>
        <v>0</v>
      </c>
      <c r="D232" s="5">
        <f t="shared" si="51"/>
        <v>0</v>
      </c>
      <c r="E232" s="5">
        <f t="shared" si="51"/>
        <v>0</v>
      </c>
      <c r="F232" s="5">
        <f t="shared" si="51"/>
        <v>0</v>
      </c>
      <c r="G232" s="5">
        <f t="shared" si="51"/>
        <v>0</v>
      </c>
      <c r="H232" s="5">
        <f t="shared" si="51"/>
        <v>0</v>
      </c>
      <c r="I232" s="5">
        <f t="shared" si="51"/>
        <v>0</v>
      </c>
      <c r="J232" s="5">
        <f t="shared" si="51"/>
        <v>0</v>
      </c>
      <c r="K232" s="5">
        <f t="shared" si="51"/>
        <v>0</v>
      </c>
      <c r="M232" s="5">
        <f t="shared" si="52"/>
        <v>1.3003319190287954E-3</v>
      </c>
      <c r="N232" s="5">
        <f t="shared" si="52"/>
        <v>0</v>
      </c>
      <c r="O232" s="5">
        <f t="shared" si="52"/>
        <v>0</v>
      </c>
      <c r="P232" s="5">
        <f t="shared" si="52"/>
        <v>0</v>
      </c>
      <c r="Q232" s="5">
        <f t="shared" si="52"/>
        <v>0</v>
      </c>
      <c r="R232" s="5">
        <f t="shared" si="52"/>
        <v>0</v>
      </c>
      <c r="S232" s="5">
        <f t="shared" si="52"/>
        <v>0</v>
      </c>
      <c r="T232" s="5">
        <f t="shared" si="52"/>
        <v>0</v>
      </c>
      <c r="U232" s="5">
        <f t="shared" si="52"/>
        <v>0</v>
      </c>
      <c r="V232" s="5">
        <f t="shared" si="52"/>
        <v>0</v>
      </c>
      <c r="W232" s="5">
        <f t="shared" si="52"/>
        <v>0</v>
      </c>
      <c r="X232" s="5">
        <f t="shared" si="52"/>
        <v>0</v>
      </c>
    </row>
    <row r="233" spans="1:24">
      <c r="A233" s="33" t="s">
        <v>140</v>
      </c>
      <c r="B233" s="5">
        <v>40.18317071313092</v>
      </c>
      <c r="C233" s="5">
        <f t="shared" si="51"/>
        <v>0</v>
      </c>
      <c r="D233" s="5">
        <f t="shared" si="51"/>
        <v>0</v>
      </c>
      <c r="E233" s="5">
        <f t="shared" si="51"/>
        <v>0</v>
      </c>
      <c r="F233" s="5">
        <f t="shared" si="51"/>
        <v>0</v>
      </c>
      <c r="G233" s="5">
        <f t="shared" si="51"/>
        <v>0</v>
      </c>
      <c r="H233" s="5">
        <f t="shared" si="51"/>
        <v>0</v>
      </c>
      <c r="I233" s="5">
        <f t="shared" si="51"/>
        <v>0</v>
      </c>
      <c r="J233" s="5">
        <f t="shared" si="51"/>
        <v>0</v>
      </c>
      <c r="K233" s="5">
        <f t="shared" si="51"/>
        <v>0</v>
      </c>
      <c r="M233" s="5">
        <f t="shared" si="52"/>
        <v>8.0366341426261838E-4</v>
      </c>
      <c r="N233" s="5">
        <f t="shared" si="52"/>
        <v>0</v>
      </c>
      <c r="O233" s="5">
        <f t="shared" si="52"/>
        <v>0</v>
      </c>
      <c r="P233" s="5">
        <f t="shared" si="52"/>
        <v>0</v>
      </c>
      <c r="Q233" s="5">
        <f t="shared" si="52"/>
        <v>0</v>
      </c>
      <c r="R233" s="5">
        <f t="shared" si="52"/>
        <v>0</v>
      </c>
      <c r="S233" s="5">
        <f t="shared" si="52"/>
        <v>0</v>
      </c>
      <c r="T233" s="5">
        <f t="shared" si="52"/>
        <v>0</v>
      </c>
      <c r="U233" s="5">
        <f t="shared" si="52"/>
        <v>0</v>
      </c>
      <c r="V233" s="5">
        <f t="shared" si="52"/>
        <v>0</v>
      </c>
      <c r="W233" s="5">
        <f t="shared" si="52"/>
        <v>0</v>
      </c>
      <c r="X233" s="5">
        <f t="shared" si="52"/>
        <v>0</v>
      </c>
    </row>
    <row r="234" spans="1:24">
      <c r="A234" s="33" t="s">
        <v>119</v>
      </c>
      <c r="B234" s="5">
        <v>45.764096235850943</v>
      </c>
      <c r="C234" s="5">
        <f t="shared" si="51"/>
        <v>0</v>
      </c>
      <c r="D234" s="5">
        <f t="shared" si="51"/>
        <v>0</v>
      </c>
      <c r="E234" s="5">
        <f t="shared" si="51"/>
        <v>0</v>
      </c>
      <c r="F234" s="5">
        <f t="shared" si="51"/>
        <v>0</v>
      </c>
      <c r="G234" s="5">
        <f t="shared" si="51"/>
        <v>0</v>
      </c>
      <c r="H234" s="5">
        <f t="shared" si="51"/>
        <v>0</v>
      </c>
      <c r="I234" s="5">
        <f t="shared" si="51"/>
        <v>0</v>
      </c>
      <c r="J234" s="5">
        <f t="shared" si="51"/>
        <v>0</v>
      </c>
      <c r="K234" s="5">
        <f t="shared" si="51"/>
        <v>0</v>
      </c>
      <c r="M234" s="5">
        <f t="shared" si="52"/>
        <v>9.1528192471701899E-4</v>
      </c>
      <c r="N234" s="5">
        <f t="shared" si="52"/>
        <v>0</v>
      </c>
      <c r="O234" s="5">
        <f t="shared" si="52"/>
        <v>0</v>
      </c>
      <c r="P234" s="5">
        <f t="shared" si="52"/>
        <v>0</v>
      </c>
      <c r="Q234" s="5">
        <f t="shared" si="52"/>
        <v>0</v>
      </c>
      <c r="R234" s="5">
        <f t="shared" si="52"/>
        <v>0</v>
      </c>
      <c r="S234" s="5">
        <f t="shared" si="52"/>
        <v>0</v>
      </c>
      <c r="T234" s="5">
        <f t="shared" si="52"/>
        <v>0</v>
      </c>
      <c r="U234" s="5">
        <f t="shared" si="52"/>
        <v>0</v>
      </c>
      <c r="V234" s="5">
        <f t="shared" si="52"/>
        <v>0</v>
      </c>
      <c r="W234" s="5">
        <f t="shared" si="52"/>
        <v>0</v>
      </c>
      <c r="X234" s="5">
        <f t="shared" si="52"/>
        <v>0</v>
      </c>
    </row>
    <row r="235" spans="1:24">
      <c r="A235" s="33" t="s">
        <v>120</v>
      </c>
      <c r="B235" s="5">
        <v>50.433837048528332</v>
      </c>
      <c r="C235" s="5">
        <f t="shared" si="51"/>
        <v>0</v>
      </c>
      <c r="D235" s="5">
        <f t="shared" si="51"/>
        <v>0</v>
      </c>
      <c r="E235" s="5">
        <f t="shared" si="51"/>
        <v>0</v>
      </c>
      <c r="F235" s="5">
        <f t="shared" si="51"/>
        <v>0</v>
      </c>
      <c r="G235" s="5">
        <f t="shared" si="51"/>
        <v>0</v>
      </c>
      <c r="H235" s="5">
        <f t="shared" si="51"/>
        <v>0</v>
      </c>
      <c r="I235" s="5">
        <f t="shared" si="51"/>
        <v>0</v>
      </c>
      <c r="J235" s="5">
        <f t="shared" si="51"/>
        <v>0</v>
      </c>
      <c r="K235" s="5">
        <f t="shared" si="51"/>
        <v>0</v>
      </c>
      <c r="M235" s="5">
        <f t="shared" si="52"/>
        <v>1.0086767409705668E-3</v>
      </c>
      <c r="N235" s="5">
        <f t="shared" si="52"/>
        <v>0</v>
      </c>
      <c r="O235" s="5">
        <f t="shared" si="52"/>
        <v>0</v>
      </c>
      <c r="P235" s="5">
        <f t="shared" si="52"/>
        <v>0</v>
      </c>
      <c r="Q235" s="5">
        <f t="shared" si="52"/>
        <v>0</v>
      </c>
      <c r="R235" s="5">
        <f t="shared" si="52"/>
        <v>0</v>
      </c>
      <c r="S235" s="5">
        <f t="shared" si="52"/>
        <v>0</v>
      </c>
      <c r="T235" s="5">
        <f t="shared" si="52"/>
        <v>0</v>
      </c>
      <c r="U235" s="5">
        <f t="shared" si="52"/>
        <v>0</v>
      </c>
      <c r="V235" s="5">
        <f t="shared" si="52"/>
        <v>0</v>
      </c>
      <c r="W235" s="5">
        <f t="shared" si="52"/>
        <v>0</v>
      </c>
      <c r="X235" s="5">
        <f t="shared" si="52"/>
        <v>0</v>
      </c>
    </row>
    <row r="236" spans="1:24">
      <c r="A236" s="33" t="s">
        <v>121</v>
      </c>
      <c r="B236" s="5">
        <v>54.398701885593439</v>
      </c>
      <c r="C236" s="5">
        <f t="shared" si="51"/>
        <v>0</v>
      </c>
      <c r="D236" s="5">
        <f t="shared" si="51"/>
        <v>0</v>
      </c>
      <c r="E236" s="5">
        <f t="shared" si="51"/>
        <v>0</v>
      </c>
      <c r="F236" s="5">
        <f t="shared" si="51"/>
        <v>0</v>
      </c>
      <c r="G236" s="5">
        <f t="shared" si="51"/>
        <v>0</v>
      </c>
      <c r="H236" s="5">
        <f t="shared" si="51"/>
        <v>0</v>
      </c>
      <c r="I236" s="5">
        <f t="shared" si="51"/>
        <v>0</v>
      </c>
      <c r="J236" s="5">
        <f t="shared" si="51"/>
        <v>0</v>
      </c>
      <c r="K236" s="5">
        <f t="shared" si="51"/>
        <v>0</v>
      </c>
      <c r="M236" s="5">
        <f t="shared" si="52"/>
        <v>1.0879740377118688E-3</v>
      </c>
      <c r="N236" s="5">
        <f t="shared" si="52"/>
        <v>0</v>
      </c>
      <c r="O236" s="5">
        <f t="shared" si="52"/>
        <v>0</v>
      </c>
      <c r="P236" s="5">
        <f t="shared" si="52"/>
        <v>0</v>
      </c>
      <c r="Q236" s="5">
        <f t="shared" si="52"/>
        <v>0</v>
      </c>
      <c r="R236" s="5">
        <f t="shared" si="52"/>
        <v>0</v>
      </c>
      <c r="S236" s="5">
        <f t="shared" si="52"/>
        <v>0</v>
      </c>
      <c r="T236" s="5">
        <f t="shared" si="52"/>
        <v>0</v>
      </c>
      <c r="U236" s="5">
        <f t="shared" si="52"/>
        <v>0</v>
      </c>
      <c r="V236" s="5">
        <f t="shared" si="52"/>
        <v>0</v>
      </c>
      <c r="W236" s="5">
        <f t="shared" si="52"/>
        <v>0</v>
      </c>
      <c r="X236" s="5">
        <f t="shared" si="52"/>
        <v>0</v>
      </c>
    </row>
    <row r="237" spans="1:24">
      <c r="A237" s="33" t="s">
        <v>122</v>
      </c>
      <c r="B237" s="5">
        <v>57.807087536786483</v>
      </c>
      <c r="C237" s="5">
        <f t="shared" si="51"/>
        <v>0</v>
      </c>
      <c r="D237" s="5">
        <f t="shared" si="51"/>
        <v>0</v>
      </c>
      <c r="E237" s="5">
        <f t="shared" si="51"/>
        <v>0</v>
      </c>
      <c r="F237" s="5">
        <f t="shared" si="51"/>
        <v>0</v>
      </c>
      <c r="G237" s="5">
        <f t="shared" si="51"/>
        <v>0</v>
      </c>
      <c r="H237" s="5">
        <f t="shared" si="51"/>
        <v>0</v>
      </c>
      <c r="I237" s="5">
        <f t="shared" si="51"/>
        <v>0</v>
      </c>
      <c r="J237" s="5">
        <f t="shared" si="51"/>
        <v>0</v>
      </c>
      <c r="K237" s="5">
        <f t="shared" si="51"/>
        <v>0</v>
      </c>
      <c r="M237" s="5">
        <f t="shared" si="52"/>
        <v>1.1561417507357297E-3</v>
      </c>
      <c r="N237" s="5">
        <f t="shared" si="52"/>
        <v>0</v>
      </c>
      <c r="O237" s="5">
        <f t="shared" si="52"/>
        <v>0</v>
      </c>
      <c r="P237" s="5">
        <f t="shared" si="52"/>
        <v>0</v>
      </c>
      <c r="Q237" s="5">
        <f t="shared" si="52"/>
        <v>0</v>
      </c>
      <c r="R237" s="5">
        <f t="shared" si="52"/>
        <v>0</v>
      </c>
      <c r="S237" s="5">
        <f t="shared" si="52"/>
        <v>0</v>
      </c>
      <c r="T237" s="5">
        <f t="shared" si="52"/>
        <v>0</v>
      </c>
      <c r="U237" s="5">
        <f t="shared" si="52"/>
        <v>0</v>
      </c>
      <c r="V237" s="5">
        <f t="shared" si="52"/>
        <v>0</v>
      </c>
      <c r="W237" s="5">
        <f t="shared" si="52"/>
        <v>0</v>
      </c>
      <c r="X237" s="5">
        <f t="shared" si="52"/>
        <v>0</v>
      </c>
    </row>
    <row r="238" spans="1:24">
      <c r="A238" s="33" t="s">
        <v>123</v>
      </c>
      <c r="B238" s="5">
        <v>60.768466590898583</v>
      </c>
      <c r="C238" s="5">
        <f t="shared" si="51"/>
        <v>0</v>
      </c>
      <c r="D238" s="5">
        <f t="shared" si="51"/>
        <v>0</v>
      </c>
      <c r="E238" s="5">
        <f t="shared" si="51"/>
        <v>0</v>
      </c>
      <c r="F238" s="5">
        <f t="shared" si="51"/>
        <v>0</v>
      </c>
      <c r="G238" s="5">
        <f t="shared" si="51"/>
        <v>0</v>
      </c>
      <c r="H238" s="5">
        <f t="shared" si="51"/>
        <v>0</v>
      </c>
      <c r="I238" s="5">
        <f t="shared" si="51"/>
        <v>0</v>
      </c>
      <c r="J238" s="5">
        <f t="shared" si="51"/>
        <v>0</v>
      </c>
      <c r="K238" s="5">
        <f t="shared" si="51"/>
        <v>0</v>
      </c>
      <c r="M238" s="5">
        <f t="shared" si="52"/>
        <v>1.2153693318179718E-3</v>
      </c>
      <c r="N238" s="5">
        <f t="shared" si="52"/>
        <v>0</v>
      </c>
      <c r="O238" s="5">
        <f t="shared" si="52"/>
        <v>0</v>
      </c>
      <c r="P238" s="5">
        <f t="shared" si="52"/>
        <v>0</v>
      </c>
      <c r="Q238" s="5">
        <f t="shared" si="52"/>
        <v>0</v>
      </c>
      <c r="R238" s="5">
        <f t="shared" si="52"/>
        <v>0</v>
      </c>
      <c r="S238" s="5">
        <f t="shared" si="52"/>
        <v>0</v>
      </c>
      <c r="T238" s="5">
        <f t="shared" si="52"/>
        <v>0</v>
      </c>
      <c r="U238" s="5">
        <f t="shared" si="52"/>
        <v>0</v>
      </c>
      <c r="V238" s="5">
        <f t="shared" si="52"/>
        <v>0</v>
      </c>
      <c r="W238" s="5">
        <f t="shared" si="52"/>
        <v>0</v>
      </c>
      <c r="X238" s="5">
        <f t="shared" si="52"/>
        <v>0</v>
      </c>
    </row>
    <row r="239" spans="1:24">
      <c r="A239" s="33" t="s">
        <v>124</v>
      </c>
      <c r="B239" s="5">
        <v>63.365364243743549</v>
      </c>
      <c r="C239" s="5">
        <f t="shared" si="51"/>
        <v>0</v>
      </c>
      <c r="D239" s="5">
        <f t="shared" si="51"/>
        <v>0</v>
      </c>
      <c r="E239" s="5">
        <f t="shared" si="51"/>
        <v>0</v>
      </c>
      <c r="F239" s="5">
        <f t="shared" si="51"/>
        <v>0</v>
      </c>
      <c r="G239" s="5">
        <f t="shared" si="51"/>
        <v>0</v>
      </c>
      <c r="H239" s="5">
        <f t="shared" si="51"/>
        <v>0</v>
      </c>
      <c r="I239" s="5">
        <f t="shared" si="51"/>
        <v>0</v>
      </c>
      <c r="J239" s="5">
        <f t="shared" si="51"/>
        <v>0</v>
      </c>
      <c r="K239" s="5">
        <f t="shared" si="51"/>
        <v>0</v>
      </c>
      <c r="M239" s="5">
        <f t="shared" si="52"/>
        <v>1.2673072848748709E-3</v>
      </c>
      <c r="N239" s="5">
        <f t="shared" si="52"/>
        <v>0</v>
      </c>
      <c r="O239" s="5">
        <f t="shared" si="52"/>
        <v>0</v>
      </c>
      <c r="P239" s="5">
        <f t="shared" si="52"/>
        <v>0</v>
      </c>
      <c r="Q239" s="5">
        <f t="shared" si="52"/>
        <v>0</v>
      </c>
      <c r="R239" s="5">
        <f t="shared" si="52"/>
        <v>0</v>
      </c>
      <c r="S239" s="5">
        <f t="shared" si="52"/>
        <v>0</v>
      </c>
      <c r="T239" s="5">
        <f t="shared" si="52"/>
        <v>0</v>
      </c>
      <c r="U239" s="5">
        <f t="shared" si="52"/>
        <v>0</v>
      </c>
      <c r="V239" s="5">
        <f t="shared" si="52"/>
        <v>0</v>
      </c>
      <c r="W239" s="5">
        <f t="shared" si="52"/>
        <v>0</v>
      </c>
      <c r="X239" s="5">
        <f t="shared" si="52"/>
        <v>0</v>
      </c>
    </row>
    <row r="240" spans="1:24">
      <c r="A240" s="33" t="s">
        <v>141</v>
      </c>
      <c r="B240" s="5">
        <v>38.627861540102266</v>
      </c>
      <c r="C240" s="5">
        <f t="shared" si="51"/>
        <v>0</v>
      </c>
      <c r="D240" s="5">
        <f t="shared" si="51"/>
        <v>0</v>
      </c>
      <c r="E240" s="5">
        <f t="shared" si="51"/>
        <v>0</v>
      </c>
      <c r="F240" s="5">
        <f t="shared" si="51"/>
        <v>0</v>
      </c>
      <c r="G240" s="5">
        <f t="shared" si="51"/>
        <v>0</v>
      </c>
      <c r="H240" s="5">
        <f t="shared" si="51"/>
        <v>0</v>
      </c>
      <c r="I240" s="5">
        <f t="shared" si="51"/>
        <v>0</v>
      </c>
      <c r="J240" s="5">
        <f t="shared" si="51"/>
        <v>0</v>
      </c>
      <c r="K240" s="5">
        <f t="shared" si="51"/>
        <v>0</v>
      </c>
      <c r="M240" s="5">
        <f t="shared" si="52"/>
        <v>7.7255723080204533E-4</v>
      </c>
      <c r="N240" s="5">
        <f t="shared" si="52"/>
        <v>0</v>
      </c>
      <c r="O240" s="5">
        <f t="shared" si="52"/>
        <v>0</v>
      </c>
      <c r="P240" s="5">
        <f t="shared" si="52"/>
        <v>0</v>
      </c>
      <c r="Q240" s="5">
        <f t="shared" si="52"/>
        <v>0</v>
      </c>
      <c r="R240" s="5">
        <f t="shared" si="52"/>
        <v>0</v>
      </c>
      <c r="S240" s="5">
        <f t="shared" si="52"/>
        <v>0</v>
      </c>
      <c r="T240" s="5">
        <f t="shared" si="52"/>
        <v>0</v>
      </c>
      <c r="U240" s="5">
        <f t="shared" si="52"/>
        <v>0</v>
      </c>
      <c r="V240" s="5">
        <f t="shared" si="52"/>
        <v>0</v>
      </c>
      <c r="W240" s="5">
        <f t="shared" si="52"/>
        <v>0</v>
      </c>
      <c r="X240" s="5">
        <f t="shared" si="52"/>
        <v>0</v>
      </c>
    </row>
    <row r="241" spans="1:24">
      <c r="A241" s="33" t="s">
        <v>126</v>
      </c>
      <c r="B241" s="5">
        <v>44.144656166483607</v>
      </c>
      <c r="C241" s="5">
        <f t="shared" si="51"/>
        <v>0</v>
      </c>
      <c r="D241" s="5">
        <f t="shared" si="51"/>
        <v>0</v>
      </c>
      <c r="E241" s="5">
        <f t="shared" si="51"/>
        <v>0</v>
      </c>
      <c r="F241" s="5">
        <f t="shared" si="51"/>
        <v>0</v>
      </c>
      <c r="G241" s="5">
        <f t="shared" si="51"/>
        <v>0</v>
      </c>
      <c r="H241" s="5">
        <f t="shared" si="51"/>
        <v>0</v>
      </c>
      <c r="I241" s="5">
        <f t="shared" si="51"/>
        <v>0</v>
      </c>
      <c r="J241" s="5">
        <f t="shared" si="51"/>
        <v>0</v>
      </c>
      <c r="K241" s="5">
        <f t="shared" si="51"/>
        <v>0</v>
      </c>
      <c r="M241" s="5">
        <f t="shared" si="52"/>
        <v>8.8289312332967215E-4</v>
      </c>
      <c r="N241" s="5">
        <f t="shared" si="52"/>
        <v>0</v>
      </c>
      <c r="O241" s="5">
        <f t="shared" si="52"/>
        <v>0</v>
      </c>
      <c r="P241" s="5">
        <f t="shared" si="52"/>
        <v>0</v>
      </c>
      <c r="Q241" s="5">
        <f t="shared" si="52"/>
        <v>0</v>
      </c>
      <c r="R241" s="5">
        <f t="shared" si="52"/>
        <v>0</v>
      </c>
      <c r="S241" s="5">
        <f t="shared" si="52"/>
        <v>0</v>
      </c>
      <c r="T241" s="5">
        <f t="shared" si="52"/>
        <v>0</v>
      </c>
      <c r="U241" s="5">
        <f t="shared" si="52"/>
        <v>0</v>
      </c>
      <c r="V241" s="5">
        <f t="shared" si="52"/>
        <v>0</v>
      </c>
      <c r="W241" s="5">
        <f t="shared" si="52"/>
        <v>0</v>
      </c>
      <c r="X241" s="5">
        <f t="shared" si="52"/>
        <v>0</v>
      </c>
    </row>
    <row r="242" spans="1:24">
      <c r="A242" s="33" t="s">
        <v>127</v>
      </c>
      <c r="B242" s="5">
        <v>48.790092746027696</v>
      </c>
      <c r="C242" s="5">
        <f t="shared" ref="C242:K253" si="53">C97*$B242/100</f>
        <v>0</v>
      </c>
      <c r="D242" s="5">
        <f t="shared" si="53"/>
        <v>0</v>
      </c>
      <c r="E242" s="5">
        <f t="shared" si="53"/>
        <v>0</v>
      </c>
      <c r="F242" s="5">
        <f t="shared" si="53"/>
        <v>0</v>
      </c>
      <c r="G242" s="5">
        <f t="shared" si="53"/>
        <v>0</v>
      </c>
      <c r="H242" s="5">
        <f t="shared" si="53"/>
        <v>0</v>
      </c>
      <c r="I242" s="5">
        <f t="shared" si="53"/>
        <v>0</v>
      </c>
      <c r="J242" s="5">
        <f t="shared" si="53"/>
        <v>0</v>
      </c>
      <c r="K242" s="5">
        <f t="shared" si="53"/>
        <v>0</v>
      </c>
      <c r="M242" s="5">
        <f t="shared" ref="M242:X253" si="54">M97*$B242/100</f>
        <v>9.7580185492055394E-4</v>
      </c>
      <c r="N242" s="5">
        <f t="shared" si="54"/>
        <v>0</v>
      </c>
      <c r="O242" s="5">
        <f t="shared" si="54"/>
        <v>0</v>
      </c>
      <c r="P242" s="5">
        <f t="shared" si="54"/>
        <v>0</v>
      </c>
      <c r="Q242" s="5">
        <f t="shared" si="54"/>
        <v>0</v>
      </c>
      <c r="R242" s="5">
        <f t="shared" si="54"/>
        <v>0</v>
      </c>
      <c r="S242" s="5">
        <f t="shared" si="54"/>
        <v>0</v>
      </c>
      <c r="T242" s="5">
        <f t="shared" si="54"/>
        <v>0</v>
      </c>
      <c r="U242" s="5">
        <f t="shared" si="54"/>
        <v>0</v>
      </c>
      <c r="V242" s="5">
        <f t="shared" si="54"/>
        <v>0</v>
      </c>
      <c r="W242" s="5">
        <f t="shared" si="54"/>
        <v>0</v>
      </c>
      <c r="X242" s="5">
        <f t="shared" si="54"/>
        <v>0</v>
      </c>
    </row>
    <row r="243" spans="1:24">
      <c r="A243" s="33" t="s">
        <v>128</v>
      </c>
      <c r="B243" s="5">
        <v>52.755503040231758</v>
      </c>
      <c r="C243" s="5">
        <f t="shared" si="53"/>
        <v>0</v>
      </c>
      <c r="D243" s="5">
        <f t="shared" si="53"/>
        <v>0</v>
      </c>
      <c r="E243" s="5">
        <f t="shared" si="53"/>
        <v>0</v>
      </c>
      <c r="F243" s="5">
        <f t="shared" si="53"/>
        <v>0</v>
      </c>
      <c r="G243" s="5">
        <f t="shared" si="53"/>
        <v>0</v>
      </c>
      <c r="H243" s="5">
        <f t="shared" si="53"/>
        <v>0</v>
      </c>
      <c r="I243" s="5">
        <f t="shared" si="53"/>
        <v>0</v>
      </c>
      <c r="J243" s="5">
        <f t="shared" si="53"/>
        <v>0</v>
      </c>
      <c r="K243" s="5">
        <f t="shared" si="53"/>
        <v>0</v>
      </c>
      <c r="M243" s="5">
        <f t="shared" si="54"/>
        <v>1.0551100608046351E-3</v>
      </c>
      <c r="N243" s="5">
        <f t="shared" si="54"/>
        <v>0</v>
      </c>
      <c r="O243" s="5">
        <f t="shared" si="54"/>
        <v>0</v>
      </c>
      <c r="P243" s="5">
        <f t="shared" si="54"/>
        <v>0</v>
      </c>
      <c r="Q243" s="5">
        <f t="shared" si="54"/>
        <v>0</v>
      </c>
      <c r="R243" s="5">
        <f t="shared" si="54"/>
        <v>0</v>
      </c>
      <c r="S243" s="5">
        <f t="shared" si="54"/>
        <v>0</v>
      </c>
      <c r="T243" s="5">
        <f t="shared" si="54"/>
        <v>0</v>
      </c>
      <c r="U243" s="5">
        <f t="shared" si="54"/>
        <v>0</v>
      </c>
      <c r="V243" s="5">
        <f t="shared" si="54"/>
        <v>0</v>
      </c>
      <c r="W243" s="5">
        <f t="shared" si="54"/>
        <v>0</v>
      </c>
      <c r="X243" s="5">
        <f t="shared" si="54"/>
        <v>0</v>
      </c>
    </row>
    <row r="244" spans="1:24">
      <c r="A244" s="33" t="s">
        <v>129</v>
      </c>
      <c r="B244" s="5">
        <v>56.180022666097251</v>
      </c>
      <c r="C244" s="5">
        <f t="shared" si="53"/>
        <v>0</v>
      </c>
      <c r="D244" s="5">
        <f t="shared" si="53"/>
        <v>0</v>
      </c>
      <c r="E244" s="5">
        <f t="shared" si="53"/>
        <v>0</v>
      </c>
      <c r="F244" s="5">
        <f t="shared" si="53"/>
        <v>0</v>
      </c>
      <c r="G244" s="5">
        <f t="shared" si="53"/>
        <v>0</v>
      </c>
      <c r="H244" s="5">
        <f t="shared" si="53"/>
        <v>0</v>
      </c>
      <c r="I244" s="5">
        <f t="shared" si="53"/>
        <v>0</v>
      </c>
      <c r="J244" s="5">
        <f t="shared" si="53"/>
        <v>0</v>
      </c>
      <c r="K244" s="5">
        <f t="shared" si="53"/>
        <v>0</v>
      </c>
      <c r="M244" s="5">
        <f t="shared" si="54"/>
        <v>1.1236004533219451E-3</v>
      </c>
      <c r="N244" s="5">
        <f t="shared" si="54"/>
        <v>0</v>
      </c>
      <c r="O244" s="5">
        <f t="shared" si="54"/>
        <v>0</v>
      </c>
      <c r="P244" s="5">
        <f t="shared" si="54"/>
        <v>0</v>
      </c>
      <c r="Q244" s="5">
        <f t="shared" si="54"/>
        <v>0</v>
      </c>
      <c r="R244" s="5">
        <f t="shared" si="54"/>
        <v>0</v>
      </c>
      <c r="S244" s="5">
        <f t="shared" si="54"/>
        <v>0</v>
      </c>
      <c r="T244" s="5">
        <f t="shared" si="54"/>
        <v>0</v>
      </c>
      <c r="U244" s="5">
        <f t="shared" si="54"/>
        <v>0</v>
      </c>
      <c r="V244" s="5">
        <f t="shared" si="54"/>
        <v>0</v>
      </c>
      <c r="W244" s="5">
        <f t="shared" si="54"/>
        <v>0</v>
      </c>
      <c r="X244" s="5">
        <f t="shared" si="54"/>
        <v>0</v>
      </c>
    </row>
    <row r="245" spans="1:24">
      <c r="A245" s="33" t="s">
        <v>130</v>
      </c>
      <c r="B245" s="5">
        <v>59.16725384974918</v>
      </c>
      <c r="C245" s="5">
        <f t="shared" si="53"/>
        <v>0</v>
      </c>
      <c r="D245" s="5">
        <f t="shared" si="53"/>
        <v>0</v>
      </c>
      <c r="E245" s="5">
        <f t="shared" si="53"/>
        <v>0</v>
      </c>
      <c r="F245" s="5">
        <f t="shared" si="53"/>
        <v>0</v>
      </c>
      <c r="G245" s="5">
        <f t="shared" si="53"/>
        <v>0</v>
      </c>
      <c r="H245" s="5">
        <f t="shared" si="53"/>
        <v>0</v>
      </c>
      <c r="I245" s="5">
        <f t="shared" si="53"/>
        <v>0</v>
      </c>
      <c r="J245" s="5">
        <f t="shared" si="53"/>
        <v>0</v>
      </c>
      <c r="K245" s="5">
        <f t="shared" si="53"/>
        <v>0</v>
      </c>
      <c r="M245" s="5">
        <f t="shared" si="54"/>
        <v>1.1833450769949837E-3</v>
      </c>
      <c r="N245" s="5">
        <f t="shared" si="54"/>
        <v>0</v>
      </c>
      <c r="O245" s="5">
        <f t="shared" si="54"/>
        <v>0</v>
      </c>
      <c r="P245" s="5">
        <f t="shared" si="54"/>
        <v>0</v>
      </c>
      <c r="Q245" s="5">
        <f t="shared" si="54"/>
        <v>0</v>
      </c>
      <c r="R245" s="5">
        <f t="shared" si="54"/>
        <v>0</v>
      </c>
      <c r="S245" s="5">
        <f t="shared" si="54"/>
        <v>0</v>
      </c>
      <c r="T245" s="5">
        <f t="shared" si="54"/>
        <v>0</v>
      </c>
      <c r="U245" s="5">
        <f t="shared" si="54"/>
        <v>0</v>
      </c>
      <c r="V245" s="5">
        <f t="shared" si="54"/>
        <v>0</v>
      </c>
      <c r="W245" s="5">
        <f t="shared" si="54"/>
        <v>0</v>
      </c>
      <c r="X245" s="5">
        <f t="shared" si="54"/>
        <v>0</v>
      </c>
    </row>
    <row r="246" spans="1:24">
      <c r="A246" s="33" t="s">
        <v>131</v>
      </c>
      <c r="B246" s="5">
        <v>61.795928096161923</v>
      </c>
      <c r="C246" s="5">
        <f t="shared" si="53"/>
        <v>0</v>
      </c>
      <c r="D246" s="5">
        <f t="shared" si="53"/>
        <v>0</v>
      </c>
      <c r="E246" s="5">
        <f t="shared" si="53"/>
        <v>0</v>
      </c>
      <c r="F246" s="5">
        <f t="shared" si="53"/>
        <v>0</v>
      </c>
      <c r="G246" s="5">
        <f t="shared" si="53"/>
        <v>0</v>
      </c>
      <c r="H246" s="5">
        <f t="shared" si="53"/>
        <v>0</v>
      </c>
      <c r="I246" s="5">
        <f t="shared" si="53"/>
        <v>0</v>
      </c>
      <c r="J246" s="5">
        <f t="shared" si="53"/>
        <v>0</v>
      </c>
      <c r="K246" s="5">
        <f t="shared" si="53"/>
        <v>0</v>
      </c>
      <c r="M246" s="5">
        <f t="shared" si="54"/>
        <v>1.2359185619232385E-3</v>
      </c>
      <c r="N246" s="5">
        <f t="shared" si="54"/>
        <v>0</v>
      </c>
      <c r="O246" s="5">
        <f t="shared" si="54"/>
        <v>0</v>
      </c>
      <c r="P246" s="5">
        <f t="shared" si="54"/>
        <v>0</v>
      </c>
      <c r="Q246" s="5">
        <f t="shared" si="54"/>
        <v>0</v>
      </c>
      <c r="R246" s="5">
        <f t="shared" si="54"/>
        <v>0</v>
      </c>
      <c r="S246" s="5">
        <f t="shared" si="54"/>
        <v>0</v>
      </c>
      <c r="T246" s="5">
        <f t="shared" si="54"/>
        <v>0</v>
      </c>
      <c r="U246" s="5">
        <f t="shared" si="54"/>
        <v>0</v>
      </c>
      <c r="V246" s="5">
        <f t="shared" si="54"/>
        <v>0</v>
      </c>
      <c r="W246" s="5">
        <f t="shared" si="54"/>
        <v>0</v>
      </c>
      <c r="X246" s="5">
        <f t="shared" si="54"/>
        <v>0</v>
      </c>
    </row>
    <row r="247" spans="1:24">
      <c r="A247" s="33" t="s">
        <v>142</v>
      </c>
      <c r="B247" s="5">
        <v>37.188463949397871</v>
      </c>
      <c r="C247" s="5">
        <f t="shared" si="53"/>
        <v>0</v>
      </c>
      <c r="D247" s="5">
        <f t="shared" si="53"/>
        <v>0</v>
      </c>
      <c r="E247" s="5">
        <f t="shared" si="53"/>
        <v>0</v>
      </c>
      <c r="F247" s="5">
        <f t="shared" si="53"/>
        <v>0</v>
      </c>
      <c r="G247" s="5">
        <f t="shared" si="53"/>
        <v>0</v>
      </c>
      <c r="H247" s="5">
        <f t="shared" si="53"/>
        <v>0</v>
      </c>
      <c r="I247" s="5">
        <f t="shared" si="53"/>
        <v>0</v>
      </c>
      <c r="J247" s="5">
        <f t="shared" si="53"/>
        <v>0</v>
      </c>
      <c r="K247" s="5">
        <f t="shared" si="53"/>
        <v>0</v>
      </c>
      <c r="M247" s="5">
        <f t="shared" si="54"/>
        <v>7.4376927898795744E-4</v>
      </c>
      <c r="N247" s="5">
        <f t="shared" si="54"/>
        <v>0</v>
      </c>
      <c r="O247" s="5">
        <f t="shared" si="54"/>
        <v>0</v>
      </c>
      <c r="P247" s="5">
        <f t="shared" si="54"/>
        <v>0</v>
      </c>
      <c r="Q247" s="5">
        <f t="shared" si="54"/>
        <v>0</v>
      </c>
      <c r="R247" s="5">
        <f t="shared" si="54"/>
        <v>0</v>
      </c>
      <c r="S247" s="5">
        <f t="shared" si="54"/>
        <v>0</v>
      </c>
      <c r="T247" s="5">
        <f t="shared" si="54"/>
        <v>0</v>
      </c>
      <c r="U247" s="5">
        <f t="shared" si="54"/>
        <v>0</v>
      </c>
      <c r="V247" s="5">
        <f t="shared" si="54"/>
        <v>0</v>
      </c>
      <c r="W247" s="5">
        <f t="shared" si="54"/>
        <v>0</v>
      </c>
      <c r="X247" s="5">
        <f t="shared" si="54"/>
        <v>0</v>
      </c>
    </row>
    <row r="248" spans="1:24">
      <c r="A248" s="33" t="s">
        <v>133</v>
      </c>
      <c r="B248" s="5">
        <v>42.635912188745195</v>
      </c>
      <c r="C248" s="5">
        <f t="shared" si="53"/>
        <v>0</v>
      </c>
      <c r="D248" s="5">
        <f t="shared" si="53"/>
        <v>0</v>
      </c>
      <c r="E248" s="5">
        <f t="shared" si="53"/>
        <v>0</v>
      </c>
      <c r="F248" s="5">
        <f t="shared" si="53"/>
        <v>0</v>
      </c>
      <c r="G248" s="5">
        <f t="shared" si="53"/>
        <v>0</v>
      </c>
      <c r="H248" s="5">
        <f t="shared" si="53"/>
        <v>0</v>
      </c>
      <c r="I248" s="5">
        <f t="shared" si="53"/>
        <v>0</v>
      </c>
      <c r="J248" s="5">
        <f t="shared" si="53"/>
        <v>0</v>
      </c>
      <c r="K248" s="5">
        <f t="shared" si="53"/>
        <v>0</v>
      </c>
      <c r="M248" s="5">
        <f t="shared" si="54"/>
        <v>8.5271824377490394E-4</v>
      </c>
      <c r="N248" s="5">
        <f t="shared" si="54"/>
        <v>0</v>
      </c>
      <c r="O248" s="5">
        <f t="shared" si="54"/>
        <v>0</v>
      </c>
      <c r="P248" s="5">
        <f t="shared" si="54"/>
        <v>0</v>
      </c>
      <c r="Q248" s="5">
        <f t="shared" si="54"/>
        <v>0</v>
      </c>
      <c r="R248" s="5">
        <f t="shared" si="54"/>
        <v>0</v>
      </c>
      <c r="S248" s="5">
        <f t="shared" si="54"/>
        <v>0</v>
      </c>
      <c r="T248" s="5">
        <f t="shared" si="54"/>
        <v>0</v>
      </c>
      <c r="U248" s="5">
        <f t="shared" si="54"/>
        <v>0</v>
      </c>
      <c r="V248" s="5">
        <f t="shared" si="54"/>
        <v>0</v>
      </c>
      <c r="W248" s="5">
        <f t="shared" si="54"/>
        <v>0</v>
      </c>
      <c r="X248" s="5">
        <f t="shared" si="54"/>
        <v>0</v>
      </c>
    </row>
    <row r="249" spans="1:24">
      <c r="A249" s="33" t="s">
        <v>134</v>
      </c>
      <c r="B249" s="5">
        <v>47.250112683797425</v>
      </c>
      <c r="C249" s="5">
        <f t="shared" si="53"/>
        <v>0</v>
      </c>
      <c r="D249" s="5">
        <f t="shared" si="53"/>
        <v>0</v>
      </c>
      <c r="E249" s="5">
        <f t="shared" si="53"/>
        <v>0</v>
      </c>
      <c r="F249" s="5">
        <f t="shared" si="53"/>
        <v>0</v>
      </c>
      <c r="G249" s="5">
        <f t="shared" si="53"/>
        <v>0</v>
      </c>
      <c r="H249" s="5">
        <f t="shared" si="53"/>
        <v>0</v>
      </c>
      <c r="I249" s="5">
        <f t="shared" si="53"/>
        <v>0</v>
      </c>
      <c r="J249" s="5">
        <f t="shared" si="53"/>
        <v>0</v>
      </c>
      <c r="K249" s="5">
        <f t="shared" si="53"/>
        <v>0</v>
      </c>
      <c r="M249" s="5">
        <f t="shared" si="54"/>
        <v>9.4500225367594854E-4</v>
      </c>
      <c r="N249" s="5">
        <f t="shared" si="54"/>
        <v>0</v>
      </c>
      <c r="O249" s="5">
        <f t="shared" si="54"/>
        <v>0</v>
      </c>
      <c r="P249" s="5">
        <f t="shared" si="54"/>
        <v>0</v>
      </c>
      <c r="Q249" s="5">
        <f t="shared" si="54"/>
        <v>0</v>
      </c>
      <c r="R249" s="5">
        <f t="shared" si="54"/>
        <v>0</v>
      </c>
      <c r="S249" s="5">
        <f t="shared" si="54"/>
        <v>0</v>
      </c>
      <c r="T249" s="5">
        <f t="shared" si="54"/>
        <v>0</v>
      </c>
      <c r="U249" s="5">
        <f t="shared" si="54"/>
        <v>0</v>
      </c>
      <c r="V249" s="5">
        <f t="shared" si="54"/>
        <v>0</v>
      </c>
      <c r="W249" s="5">
        <f t="shared" si="54"/>
        <v>0</v>
      </c>
      <c r="X249" s="5">
        <f t="shared" si="54"/>
        <v>0</v>
      </c>
    </row>
    <row r="250" spans="1:24">
      <c r="A250" s="33" t="s">
        <v>135</v>
      </c>
      <c r="B250" s="5">
        <v>51.208664325778571</v>
      </c>
      <c r="C250" s="5">
        <f t="shared" si="53"/>
        <v>0</v>
      </c>
      <c r="D250" s="5">
        <f t="shared" si="53"/>
        <v>0</v>
      </c>
      <c r="E250" s="5">
        <f t="shared" si="53"/>
        <v>0</v>
      </c>
      <c r="F250" s="5">
        <f t="shared" si="53"/>
        <v>0</v>
      </c>
      <c r="G250" s="5">
        <f t="shared" si="53"/>
        <v>0</v>
      </c>
      <c r="H250" s="5">
        <f t="shared" si="53"/>
        <v>0</v>
      </c>
      <c r="I250" s="5">
        <f t="shared" si="53"/>
        <v>0</v>
      </c>
      <c r="J250" s="5">
        <f t="shared" si="53"/>
        <v>0</v>
      </c>
      <c r="K250" s="5">
        <f t="shared" si="53"/>
        <v>0</v>
      </c>
      <c r="M250" s="5">
        <f t="shared" si="54"/>
        <v>1.0241732865155714E-3</v>
      </c>
      <c r="N250" s="5">
        <f t="shared" si="54"/>
        <v>0</v>
      </c>
      <c r="O250" s="5">
        <f t="shared" si="54"/>
        <v>0</v>
      </c>
      <c r="P250" s="5">
        <f t="shared" si="54"/>
        <v>0</v>
      </c>
      <c r="Q250" s="5">
        <f t="shared" si="54"/>
        <v>0</v>
      </c>
      <c r="R250" s="5">
        <f t="shared" si="54"/>
        <v>0</v>
      </c>
      <c r="S250" s="5">
        <f t="shared" si="54"/>
        <v>0</v>
      </c>
      <c r="T250" s="5">
        <f t="shared" si="54"/>
        <v>0</v>
      </c>
      <c r="U250" s="5">
        <f t="shared" si="54"/>
        <v>0</v>
      </c>
      <c r="V250" s="5">
        <f t="shared" si="54"/>
        <v>0</v>
      </c>
      <c r="W250" s="5">
        <f t="shared" si="54"/>
        <v>0</v>
      </c>
      <c r="X250" s="5">
        <f t="shared" si="54"/>
        <v>0</v>
      </c>
    </row>
    <row r="251" spans="1:24">
      <c r="A251" s="33" t="s">
        <v>136</v>
      </c>
      <c r="B251" s="5">
        <v>54.642042605612126</v>
      </c>
      <c r="C251" s="5">
        <f t="shared" si="53"/>
        <v>0</v>
      </c>
      <c r="D251" s="5">
        <f t="shared" si="53"/>
        <v>0</v>
      </c>
      <c r="E251" s="5">
        <f t="shared" si="53"/>
        <v>0</v>
      </c>
      <c r="F251" s="5">
        <f t="shared" si="53"/>
        <v>0</v>
      </c>
      <c r="G251" s="5">
        <f t="shared" si="53"/>
        <v>0</v>
      </c>
      <c r="H251" s="5">
        <f t="shared" si="53"/>
        <v>0</v>
      </c>
      <c r="I251" s="5">
        <f t="shared" si="53"/>
        <v>0</v>
      </c>
      <c r="J251" s="5">
        <f t="shared" si="53"/>
        <v>0</v>
      </c>
      <c r="K251" s="5">
        <f t="shared" si="53"/>
        <v>0</v>
      </c>
      <c r="M251" s="5">
        <f t="shared" si="54"/>
        <v>1.0928408521122424E-3</v>
      </c>
      <c r="N251" s="5">
        <f t="shared" si="54"/>
        <v>0</v>
      </c>
      <c r="O251" s="5">
        <f t="shared" si="54"/>
        <v>0</v>
      </c>
      <c r="P251" s="5">
        <f t="shared" si="54"/>
        <v>0</v>
      </c>
      <c r="Q251" s="5">
        <f t="shared" si="54"/>
        <v>0</v>
      </c>
      <c r="R251" s="5">
        <f t="shared" si="54"/>
        <v>0</v>
      </c>
      <c r="S251" s="5">
        <f t="shared" si="54"/>
        <v>0</v>
      </c>
      <c r="T251" s="5">
        <f t="shared" si="54"/>
        <v>0</v>
      </c>
      <c r="U251" s="5">
        <f t="shared" si="54"/>
        <v>0</v>
      </c>
      <c r="V251" s="5">
        <f t="shared" si="54"/>
        <v>0</v>
      </c>
      <c r="W251" s="5">
        <f t="shared" si="54"/>
        <v>0</v>
      </c>
      <c r="X251" s="5">
        <f t="shared" si="54"/>
        <v>0</v>
      </c>
    </row>
    <row r="252" spans="1:24">
      <c r="A252" s="33" t="s">
        <v>137</v>
      </c>
      <c r="B252" s="5">
        <v>57.648256770757342</v>
      </c>
      <c r="C252" s="5">
        <f t="shared" si="53"/>
        <v>0</v>
      </c>
      <c r="D252" s="5">
        <f t="shared" si="53"/>
        <v>0</v>
      </c>
      <c r="E252" s="5">
        <f t="shared" si="53"/>
        <v>0</v>
      </c>
      <c r="F252" s="5">
        <f t="shared" si="53"/>
        <v>0</v>
      </c>
      <c r="G252" s="5">
        <f t="shared" si="53"/>
        <v>0</v>
      </c>
      <c r="H252" s="5">
        <f t="shared" si="53"/>
        <v>0</v>
      </c>
      <c r="I252" s="5">
        <f t="shared" si="53"/>
        <v>0</v>
      </c>
      <c r="J252" s="5">
        <f t="shared" si="53"/>
        <v>0</v>
      </c>
      <c r="K252" s="5">
        <f t="shared" si="53"/>
        <v>0</v>
      </c>
      <c r="M252" s="5">
        <f t="shared" si="54"/>
        <v>1.1529651354151469E-3</v>
      </c>
      <c r="N252" s="5">
        <f t="shared" si="54"/>
        <v>0</v>
      </c>
      <c r="O252" s="5">
        <f t="shared" si="54"/>
        <v>0</v>
      </c>
      <c r="P252" s="5">
        <f t="shared" si="54"/>
        <v>0</v>
      </c>
      <c r="Q252" s="5">
        <f t="shared" si="54"/>
        <v>0</v>
      </c>
      <c r="R252" s="5">
        <f t="shared" si="54"/>
        <v>0</v>
      </c>
      <c r="S252" s="5">
        <f t="shared" si="54"/>
        <v>0</v>
      </c>
      <c r="T252" s="5">
        <f t="shared" si="54"/>
        <v>0</v>
      </c>
      <c r="U252" s="5">
        <f t="shared" si="54"/>
        <v>0</v>
      </c>
      <c r="V252" s="5">
        <f t="shared" si="54"/>
        <v>0</v>
      </c>
      <c r="W252" s="5">
        <f t="shared" si="54"/>
        <v>0</v>
      </c>
      <c r="X252" s="5">
        <f t="shared" si="54"/>
        <v>0</v>
      </c>
    </row>
    <row r="253" spans="1:24">
      <c r="A253" s="33" t="s">
        <v>138</v>
      </c>
      <c r="B253" s="5">
        <v>60.30235665614827</v>
      </c>
      <c r="C253" s="5">
        <f t="shared" si="53"/>
        <v>0</v>
      </c>
      <c r="D253" s="5">
        <f t="shared" si="53"/>
        <v>0</v>
      </c>
      <c r="E253" s="5">
        <f t="shared" si="53"/>
        <v>0</v>
      </c>
      <c r="F253" s="5">
        <f t="shared" si="53"/>
        <v>0</v>
      </c>
      <c r="G253" s="5">
        <f t="shared" si="53"/>
        <v>0</v>
      </c>
      <c r="H253" s="5">
        <f t="shared" si="53"/>
        <v>0</v>
      </c>
      <c r="I253" s="5">
        <f t="shared" si="53"/>
        <v>0</v>
      </c>
      <c r="J253" s="5">
        <f t="shared" si="53"/>
        <v>0</v>
      </c>
      <c r="K253" s="5">
        <f t="shared" si="53"/>
        <v>0</v>
      </c>
      <c r="M253" s="5">
        <f t="shared" si="54"/>
        <v>1.2060471331229654E-3</v>
      </c>
      <c r="N253" s="5">
        <f t="shared" si="54"/>
        <v>0</v>
      </c>
      <c r="O253" s="5">
        <f t="shared" si="54"/>
        <v>0</v>
      </c>
      <c r="P253" s="5">
        <f t="shared" si="54"/>
        <v>0</v>
      </c>
      <c r="Q253" s="5">
        <f t="shared" si="54"/>
        <v>0</v>
      </c>
      <c r="R253" s="5">
        <f t="shared" si="54"/>
        <v>0</v>
      </c>
      <c r="S253" s="5">
        <f t="shared" si="54"/>
        <v>0</v>
      </c>
      <c r="T253" s="5">
        <f t="shared" si="54"/>
        <v>0</v>
      </c>
      <c r="U253" s="5">
        <f t="shared" si="54"/>
        <v>0</v>
      </c>
      <c r="V253" s="5">
        <f t="shared" si="54"/>
        <v>0</v>
      </c>
      <c r="W253" s="5">
        <f t="shared" si="54"/>
        <v>0</v>
      </c>
      <c r="X253" s="5">
        <f t="shared" si="54"/>
        <v>0</v>
      </c>
    </row>
    <row r="256" spans="1:24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</sheetData>
  <conditionalFormatting sqref="M81:X108">
    <cfRule type="colorScale" priority="3">
      <colorScale>
        <cfvo type="num" val="1"/>
        <cfvo type="num" val="2"/>
        <cfvo type="num" val="5"/>
        <color theme="0"/>
        <color rgb="FFFFFF00"/>
        <color rgb="FFFF0000"/>
      </colorScale>
    </cfRule>
  </conditionalFormatting>
  <conditionalFormatting sqref="N11:N38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{D6E06B21-2506-4227-937E-93ACFDE1E155}</x14:id>
        </ext>
      </extLst>
    </cfRule>
  </conditionalFormatting>
  <conditionalFormatting sqref="O11:O38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{24AC5B6B-18F1-4192-8257-50B1A3B1E114}</x14:id>
        </ext>
      </extLst>
    </cfRule>
  </conditionalFormatting>
  <conditionalFormatting sqref="P11:P38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{36692CDA-25F3-45A4-97E7-E881E956EEDD}</x14:id>
        </ext>
      </extLst>
    </cfRule>
  </conditionalFormatting>
  <conditionalFormatting sqref="Q11:Q38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{40CA4AA5-15DC-4574-B2B3-BADA76D2527D}</x14:id>
        </ext>
      </extLst>
    </cfRule>
  </conditionalFormatting>
  <conditionalFormatting sqref="R11:R3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{FE379120-98E4-4BF2-AFE7-10CF078C4A61}</x14:id>
        </ext>
      </extLst>
    </cfRule>
  </conditionalFormatting>
  <conditionalFormatting sqref="S11:S3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{A5D42CFF-58B8-47E1-863A-517DB18D3618}</x14:id>
        </ext>
      </extLst>
    </cfRule>
  </conditionalFormatting>
  <conditionalFormatting sqref="T11:T38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{D25FBB2F-8462-46DA-B242-6B449AC6C34A}</x14:id>
        </ext>
      </extLst>
    </cfRule>
  </conditionalFormatting>
  <conditionalFormatting sqref="U11:U3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{63AA19A2-690E-4D4D-AEB3-E5FCD25B9EF0}</x14:id>
        </ext>
      </extLst>
    </cfRule>
  </conditionalFormatting>
  <conditionalFormatting sqref="V11:V38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{56F002E2-FB3E-4799-8D09-FAFA8841CC51}</x14:id>
        </ext>
      </extLst>
    </cfRule>
  </conditionalFormatting>
  <conditionalFormatting sqref="W11:W3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{B91A4D3D-E227-4AD9-993D-9060C22830CB}</x14:id>
        </ext>
      </extLst>
    </cfRule>
  </conditionalFormatting>
  <conditionalFormatting sqref="X11:X38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{FAC0A751-9DDB-46E3-A6F5-1C14860206BB}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E06B21-2506-4227-937E-93ACFDE1E1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N11:N38</xm:sqref>
        </x14:conditionalFormatting>
        <x14:conditionalFormatting xmlns:xm="http://schemas.microsoft.com/office/excel/2006/main">
          <x14:cfRule type="dataBar" id="{24AC5B6B-18F1-4192-8257-50B1A3B1E1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O11:O38</xm:sqref>
        </x14:conditionalFormatting>
        <x14:conditionalFormatting xmlns:xm="http://schemas.microsoft.com/office/excel/2006/main">
          <x14:cfRule type="dataBar" id="{36692CDA-25F3-45A4-97E7-E881E956EE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P11:P38</xm:sqref>
        </x14:conditionalFormatting>
        <x14:conditionalFormatting xmlns:xm="http://schemas.microsoft.com/office/excel/2006/main">
          <x14:cfRule type="dataBar" id="{40CA4AA5-15DC-4574-B2B3-BADA76D252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Q11:Q38</xm:sqref>
        </x14:conditionalFormatting>
        <x14:conditionalFormatting xmlns:xm="http://schemas.microsoft.com/office/excel/2006/main">
          <x14:cfRule type="dataBar" id="{FE379120-98E4-4BF2-AFE7-10CF078C4A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R11:R38</xm:sqref>
        </x14:conditionalFormatting>
        <x14:conditionalFormatting xmlns:xm="http://schemas.microsoft.com/office/excel/2006/main">
          <x14:cfRule type="dataBar" id="{A5D42CFF-58B8-47E1-863A-517DB18D36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S11:S38</xm:sqref>
        </x14:conditionalFormatting>
        <x14:conditionalFormatting xmlns:xm="http://schemas.microsoft.com/office/excel/2006/main">
          <x14:cfRule type="dataBar" id="{D25FBB2F-8462-46DA-B242-6B449AC6C34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T11:T38</xm:sqref>
        </x14:conditionalFormatting>
        <x14:conditionalFormatting xmlns:xm="http://schemas.microsoft.com/office/excel/2006/main">
          <x14:cfRule type="dataBar" id="{63AA19A2-690E-4D4D-AEB3-E5FCD25B9E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U11:U38</xm:sqref>
        </x14:conditionalFormatting>
        <x14:conditionalFormatting xmlns:xm="http://schemas.microsoft.com/office/excel/2006/main">
          <x14:cfRule type="dataBar" id="{56F002E2-FB3E-4799-8D09-FAFA8841CC5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V11:V38</xm:sqref>
        </x14:conditionalFormatting>
        <x14:conditionalFormatting xmlns:xm="http://schemas.microsoft.com/office/excel/2006/main">
          <x14:cfRule type="dataBar" id="{B91A4D3D-E227-4AD9-993D-9060C22830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W11:W38</xm:sqref>
        </x14:conditionalFormatting>
        <x14:conditionalFormatting xmlns:xm="http://schemas.microsoft.com/office/excel/2006/main">
          <x14:cfRule type="dataBar" id="{FAC0A751-9DDB-46E3-A6F5-1C14860206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X11:X38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F39F-D3E0-46A6-B9E5-289B77092006}">
  <dimension ref="A1:X252"/>
  <sheetViews>
    <sheetView zoomScaleNormal="100" workbookViewId="0">
      <pane xSplit="1" ySplit="4" topLeftCell="G92" activePane="bottomRight" state="frozen"/>
      <selection pane="topRight"/>
      <selection pane="bottomLeft"/>
      <selection pane="bottomRight" activeCell="C90" sqref="C90:X112"/>
    </sheetView>
  </sheetViews>
  <sheetFormatPr defaultColWidth="10.83203125" defaultRowHeight="12"/>
  <cols>
    <col min="1" max="16384" width="10.83203125" style="5"/>
  </cols>
  <sheetData>
    <row r="1" spans="1:24">
      <c r="A1" s="5" t="s">
        <v>512</v>
      </c>
    </row>
    <row r="2" spans="1:24">
      <c r="L2" s="22"/>
      <c r="N2" s="5" t="s">
        <v>513</v>
      </c>
      <c r="O2" s="22" t="s">
        <v>514</v>
      </c>
      <c r="P2" s="22" t="s">
        <v>515</v>
      </c>
      <c r="Q2" s="22" t="s">
        <v>516</v>
      </c>
      <c r="R2" s="22" t="s">
        <v>517</v>
      </c>
      <c r="S2" s="22" t="s">
        <v>518</v>
      </c>
      <c r="T2" s="22" t="s">
        <v>519</v>
      </c>
      <c r="U2" s="22" t="s">
        <v>520</v>
      </c>
      <c r="V2" s="22" t="s">
        <v>521</v>
      </c>
      <c r="W2" s="22" t="s">
        <v>522</v>
      </c>
    </row>
    <row r="3" spans="1:24" s="23" customFormat="1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/>
      <c r="M3" s="8"/>
      <c r="N3" s="2" t="s">
        <v>242</v>
      </c>
      <c r="O3" s="2" t="s">
        <v>243</v>
      </c>
      <c r="P3" s="2" t="s">
        <v>244</v>
      </c>
      <c r="Q3" s="2" t="s">
        <v>245</v>
      </c>
      <c r="R3" s="2" t="s">
        <v>246</v>
      </c>
      <c r="S3" s="2" t="s">
        <v>247</v>
      </c>
      <c r="T3" s="2" t="s">
        <v>248</v>
      </c>
      <c r="U3" s="2" t="s">
        <v>249</v>
      </c>
      <c r="V3" s="2" t="s">
        <v>250</v>
      </c>
      <c r="W3" s="2" t="s">
        <v>241</v>
      </c>
      <c r="X3" s="2" t="s">
        <v>5</v>
      </c>
    </row>
    <row r="4" spans="1:24" ht="24">
      <c r="A4" s="5" t="s">
        <v>12</v>
      </c>
      <c r="B4" s="5" t="s">
        <v>13</v>
      </c>
      <c r="C4" s="23" t="s">
        <v>148</v>
      </c>
      <c r="D4" s="23" t="s">
        <v>149</v>
      </c>
      <c r="E4" s="23" t="s">
        <v>150</v>
      </c>
      <c r="F4" s="23" t="s">
        <v>151</v>
      </c>
      <c r="G4" s="23" t="s">
        <v>152</v>
      </c>
      <c r="H4" s="23" t="s">
        <v>153</v>
      </c>
      <c r="I4" s="23" t="s">
        <v>154</v>
      </c>
      <c r="J4" s="23" t="s">
        <v>155</v>
      </c>
      <c r="K4" s="23" t="s">
        <v>156</v>
      </c>
      <c r="M4" s="24" t="s">
        <v>23</v>
      </c>
      <c r="N4" s="7"/>
      <c r="O4" s="7"/>
      <c r="P4" s="7"/>
      <c r="Q4" s="7"/>
      <c r="R4" s="7"/>
      <c r="S4" s="7"/>
      <c r="T4" s="7"/>
      <c r="U4" s="7"/>
      <c r="V4" s="7"/>
      <c r="W4" s="7"/>
      <c r="X4" s="7" t="s">
        <v>157</v>
      </c>
    </row>
    <row r="5" spans="1:24">
      <c r="A5" s="5" t="s">
        <v>10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M5" s="24">
        <v>0.2</v>
      </c>
      <c r="N5" s="24">
        <v>0.2</v>
      </c>
      <c r="O5" s="24">
        <v>0.2</v>
      </c>
      <c r="P5" s="24">
        <v>0.2</v>
      </c>
      <c r="Q5" s="24">
        <v>0.2</v>
      </c>
      <c r="R5" s="24">
        <v>0.2</v>
      </c>
      <c r="S5" s="24">
        <v>0.2</v>
      </c>
      <c r="T5" s="24">
        <v>0.2</v>
      </c>
      <c r="U5" s="24">
        <v>0.2</v>
      </c>
      <c r="V5" s="24">
        <v>0.2</v>
      </c>
      <c r="W5" s="24">
        <v>0.2</v>
      </c>
      <c r="X5" s="24">
        <v>1</v>
      </c>
    </row>
    <row r="6" spans="1:24">
      <c r="A6" s="5" t="s">
        <v>158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M6" s="24">
        <v>10</v>
      </c>
      <c r="N6" s="24">
        <v>10</v>
      </c>
      <c r="O6" s="24">
        <v>10</v>
      </c>
      <c r="P6" s="24">
        <v>10</v>
      </c>
      <c r="Q6" s="24">
        <v>10</v>
      </c>
      <c r="R6" s="24">
        <v>10</v>
      </c>
      <c r="S6" s="24">
        <v>10</v>
      </c>
      <c r="T6" s="24">
        <v>10</v>
      </c>
      <c r="U6" s="24">
        <v>10</v>
      </c>
      <c r="V6" s="24">
        <v>10</v>
      </c>
      <c r="W6" s="24">
        <v>10</v>
      </c>
      <c r="X6" s="24">
        <v>1</v>
      </c>
    </row>
    <row r="7" spans="1:24">
      <c r="A7" s="5" t="s">
        <v>159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M7" s="24">
        <v>0.5</v>
      </c>
      <c r="N7" s="24">
        <v>0.5</v>
      </c>
      <c r="O7" s="24">
        <v>0.5</v>
      </c>
      <c r="P7" s="24">
        <v>0.5</v>
      </c>
      <c r="Q7" s="24">
        <v>0.5</v>
      </c>
      <c r="R7" s="24">
        <v>0.5</v>
      </c>
      <c r="S7" s="24">
        <v>0.5</v>
      </c>
      <c r="T7" s="24">
        <v>0.5</v>
      </c>
      <c r="U7" s="24">
        <v>0.5</v>
      </c>
      <c r="V7" s="24">
        <v>0.5</v>
      </c>
      <c r="W7" s="24">
        <v>0.5</v>
      </c>
      <c r="X7" s="24">
        <v>1</v>
      </c>
    </row>
    <row r="8" spans="1:24">
      <c r="A8" s="5" t="s">
        <v>160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W8" s="24">
        <v>1</v>
      </c>
      <c r="X8" s="24">
        <v>1</v>
      </c>
    </row>
    <row r="9" spans="1:24">
      <c r="A9" s="5" t="s">
        <v>229</v>
      </c>
      <c r="B9" s="5">
        <v>0.15</v>
      </c>
      <c r="C9" s="5">
        <v>0.15</v>
      </c>
      <c r="D9" s="5">
        <v>0.15</v>
      </c>
      <c r="E9" s="5">
        <v>0.15</v>
      </c>
      <c r="F9" s="5">
        <v>0.15</v>
      </c>
      <c r="G9" s="5">
        <v>0.15</v>
      </c>
      <c r="H9" s="5">
        <v>0.15</v>
      </c>
      <c r="I9" s="5">
        <v>0.15</v>
      </c>
      <c r="J9" s="5">
        <v>0.15</v>
      </c>
      <c r="K9" s="5">
        <v>0.15</v>
      </c>
      <c r="M9" s="24">
        <v>0.15</v>
      </c>
      <c r="N9" s="24">
        <v>0.3</v>
      </c>
      <c r="O9" s="24">
        <v>0.3</v>
      </c>
      <c r="P9" s="24">
        <v>0.3</v>
      </c>
      <c r="Q9" s="24">
        <v>0.3</v>
      </c>
      <c r="R9" s="24">
        <v>0.3</v>
      </c>
      <c r="S9" s="24">
        <v>0.3</v>
      </c>
      <c r="T9" s="24">
        <v>0.3</v>
      </c>
      <c r="U9" s="24">
        <v>0.3</v>
      </c>
      <c r="V9" s="24">
        <v>0.3</v>
      </c>
      <c r="W9" s="24">
        <v>0.3</v>
      </c>
      <c r="X9" s="24">
        <v>0.15</v>
      </c>
    </row>
    <row r="10" spans="1:24">
      <c r="A10" s="25" t="s">
        <v>25</v>
      </c>
      <c r="B10" s="25" t="s">
        <v>161</v>
      </c>
      <c r="C10" s="25" t="s">
        <v>161</v>
      </c>
      <c r="D10" s="25" t="s">
        <v>161</v>
      </c>
      <c r="E10" s="25" t="s">
        <v>161</v>
      </c>
      <c r="F10" s="25" t="s">
        <v>161</v>
      </c>
      <c r="G10" s="25" t="s">
        <v>161</v>
      </c>
      <c r="H10" s="25" t="s">
        <v>161</v>
      </c>
      <c r="I10" s="25" t="s">
        <v>161</v>
      </c>
      <c r="J10" s="25" t="s">
        <v>161</v>
      </c>
      <c r="K10" s="25" t="s">
        <v>161</v>
      </c>
      <c r="L10" s="25"/>
      <c r="M10" s="26" t="s">
        <v>227</v>
      </c>
      <c r="N10" s="26" t="s">
        <v>227</v>
      </c>
      <c r="O10" s="26" t="s">
        <v>227</v>
      </c>
      <c r="P10" s="26" t="s">
        <v>227</v>
      </c>
      <c r="Q10" s="26" t="s">
        <v>227</v>
      </c>
      <c r="R10" s="26" t="s">
        <v>227</v>
      </c>
      <c r="S10" s="26" t="s">
        <v>227</v>
      </c>
      <c r="T10" s="26" t="s">
        <v>227</v>
      </c>
      <c r="U10" s="26" t="s">
        <v>227</v>
      </c>
      <c r="V10" s="26" t="s">
        <v>227</v>
      </c>
      <c r="W10" s="26" t="s">
        <v>227</v>
      </c>
      <c r="X10" s="26" t="str">
        <f>$G10</f>
        <v>μg/mL</v>
      </c>
    </row>
    <row r="11" spans="1:24">
      <c r="A11" s="5" t="s">
        <v>162</v>
      </c>
      <c r="B11" s="5">
        <f t="shared" ref="B11:B31" si="0">IF(B41=0,0,ROUNDUP(B41,0-INT(LOG(B41))))</f>
        <v>2E-3</v>
      </c>
      <c r="C11" s="5">
        <f t="shared" ref="C11:K26" si="1">IF(C41&lt;$B11,0,ROUND(C41,1-INT(LOG(C41))))</f>
        <v>0</v>
      </c>
      <c r="D11" s="5">
        <f t="shared" si="1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M11" s="27">
        <f t="shared" ref="M11:M31" si="2">ROUNDUP(M41,0-INT(LOG(M41)))</f>
        <v>0.2</v>
      </c>
      <c r="N11" s="5">
        <f t="shared" ref="N11:N26" si="3">IF(N41&lt;$M11,0,ROUND(N41,1-INT(LOG(N41))))</f>
        <v>0</v>
      </c>
      <c r="O11" s="5">
        <f t="shared" ref="O11:W11" si="4">IF(O41&lt;$M11,0,ROUND(O41,1-INT(LOG(O41))))</f>
        <v>0</v>
      </c>
      <c r="P11" s="5">
        <f t="shared" si="4"/>
        <v>0</v>
      </c>
      <c r="Q11" s="5">
        <f t="shared" si="4"/>
        <v>0</v>
      </c>
      <c r="R11" s="5">
        <f t="shared" si="4"/>
        <v>0</v>
      </c>
      <c r="S11" s="5">
        <f t="shared" si="4"/>
        <v>0</v>
      </c>
      <c r="T11" s="5">
        <f t="shared" si="4"/>
        <v>0</v>
      </c>
      <c r="U11" s="5">
        <f t="shared" si="4"/>
        <v>0</v>
      </c>
      <c r="V11" s="5">
        <f t="shared" si="4"/>
        <v>0</v>
      </c>
      <c r="W11" s="5">
        <f t="shared" si="4"/>
        <v>0</v>
      </c>
      <c r="X11" s="5">
        <f t="shared" ref="X11:X31" si="5">IF(X41=0,0,ROUND(X41,1-INT(LOG(X41))))</f>
        <v>0</v>
      </c>
    </row>
    <row r="12" spans="1:24">
      <c r="A12" s="5" t="s">
        <v>163</v>
      </c>
      <c r="B12" s="5">
        <f t="shared" si="0"/>
        <v>2E-3</v>
      </c>
      <c r="C12" s="5">
        <f t="shared" si="1"/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M12" s="5">
        <f t="shared" si="2"/>
        <v>0.2</v>
      </c>
      <c r="N12" s="5">
        <f t="shared" si="3"/>
        <v>0</v>
      </c>
      <c r="O12" s="5">
        <f t="shared" ref="O12:W12" si="6">IF(O42&lt;$M12,0,ROUND(O42,1-INT(LOG(O42))))</f>
        <v>0</v>
      </c>
      <c r="P12" s="5">
        <f t="shared" si="6"/>
        <v>0</v>
      </c>
      <c r="Q12" s="5">
        <f t="shared" si="6"/>
        <v>0</v>
      </c>
      <c r="R12" s="5">
        <f t="shared" si="6"/>
        <v>0</v>
      </c>
      <c r="S12" s="5">
        <f t="shared" si="6"/>
        <v>0</v>
      </c>
      <c r="T12" s="5">
        <f t="shared" si="6"/>
        <v>0</v>
      </c>
      <c r="U12" s="5">
        <f t="shared" si="6"/>
        <v>0</v>
      </c>
      <c r="V12" s="5">
        <f t="shared" si="6"/>
        <v>0</v>
      </c>
      <c r="W12" s="5">
        <f t="shared" si="6"/>
        <v>0</v>
      </c>
      <c r="X12" s="5">
        <f t="shared" si="5"/>
        <v>0</v>
      </c>
    </row>
    <row r="13" spans="1:24">
      <c r="A13" s="5" t="s">
        <v>164</v>
      </c>
      <c r="B13" s="5">
        <f t="shared" si="0"/>
        <v>2E-3</v>
      </c>
      <c r="C13" s="5">
        <f t="shared" si="1"/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M13" s="5">
        <f t="shared" si="2"/>
        <v>0.2</v>
      </c>
      <c r="N13" s="5">
        <f t="shared" si="3"/>
        <v>0</v>
      </c>
      <c r="O13" s="5">
        <f t="shared" ref="O13:W13" si="7">IF(O43&lt;$M13,0,ROUND(O43,1-INT(LOG(O43))))</f>
        <v>0</v>
      </c>
      <c r="P13" s="5">
        <f t="shared" si="7"/>
        <v>0</v>
      </c>
      <c r="Q13" s="5">
        <f t="shared" si="7"/>
        <v>0</v>
      </c>
      <c r="R13" s="5">
        <f t="shared" si="7"/>
        <v>0</v>
      </c>
      <c r="S13" s="5">
        <f t="shared" si="7"/>
        <v>0</v>
      </c>
      <c r="T13" s="5">
        <f t="shared" si="7"/>
        <v>0</v>
      </c>
      <c r="U13" s="5">
        <f t="shared" si="7"/>
        <v>0</v>
      </c>
      <c r="V13" s="5">
        <f t="shared" si="7"/>
        <v>0</v>
      </c>
      <c r="W13" s="5">
        <f t="shared" si="7"/>
        <v>0</v>
      </c>
      <c r="X13" s="5">
        <f t="shared" si="5"/>
        <v>0</v>
      </c>
    </row>
    <row r="14" spans="1:24">
      <c r="A14" s="5" t="s">
        <v>165</v>
      </c>
      <c r="B14" s="5">
        <f t="shared" si="0"/>
        <v>2E-3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M14" s="5">
        <f t="shared" si="2"/>
        <v>0.2</v>
      </c>
      <c r="N14" s="5">
        <f t="shared" si="3"/>
        <v>0</v>
      </c>
      <c r="O14" s="5">
        <f t="shared" ref="O14:W14" si="8">IF(O44&lt;$M14,0,ROUND(O44,1-INT(LOG(O44))))</f>
        <v>0</v>
      </c>
      <c r="P14" s="5">
        <f t="shared" si="8"/>
        <v>0</v>
      </c>
      <c r="Q14" s="5">
        <f t="shared" si="8"/>
        <v>0</v>
      </c>
      <c r="R14" s="5">
        <f t="shared" si="8"/>
        <v>0</v>
      </c>
      <c r="S14" s="5">
        <f t="shared" si="8"/>
        <v>0</v>
      </c>
      <c r="T14" s="5">
        <f t="shared" si="8"/>
        <v>0</v>
      </c>
      <c r="U14" s="5">
        <f t="shared" si="8"/>
        <v>0</v>
      </c>
      <c r="V14" s="5">
        <f t="shared" si="8"/>
        <v>0</v>
      </c>
      <c r="W14" s="5">
        <f t="shared" si="8"/>
        <v>0</v>
      </c>
      <c r="X14" s="5">
        <f t="shared" si="5"/>
        <v>0</v>
      </c>
    </row>
    <row r="15" spans="1:24">
      <c r="A15" s="5" t="s">
        <v>166</v>
      </c>
      <c r="B15" s="5">
        <f t="shared" si="0"/>
        <v>2E-3</v>
      </c>
      <c r="C15" s="5">
        <f t="shared" si="1"/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5">
        <f t="shared" si="1"/>
        <v>0</v>
      </c>
      <c r="M15" s="5">
        <f t="shared" si="2"/>
        <v>0.2</v>
      </c>
      <c r="N15" s="5">
        <f t="shared" si="3"/>
        <v>0</v>
      </c>
      <c r="O15" s="5">
        <f t="shared" ref="O15:W15" si="9">IF(O45&lt;$M15,0,ROUND(O45,1-INT(LOG(O45))))</f>
        <v>0</v>
      </c>
      <c r="P15" s="5">
        <f t="shared" si="9"/>
        <v>0</v>
      </c>
      <c r="Q15" s="5">
        <f t="shared" si="9"/>
        <v>0</v>
      </c>
      <c r="R15" s="5">
        <f t="shared" si="9"/>
        <v>0</v>
      </c>
      <c r="S15" s="5">
        <f t="shared" si="9"/>
        <v>0</v>
      </c>
      <c r="T15" s="5">
        <f t="shared" si="9"/>
        <v>0</v>
      </c>
      <c r="U15" s="5">
        <f t="shared" si="9"/>
        <v>0</v>
      </c>
      <c r="V15" s="5">
        <f t="shared" si="9"/>
        <v>0</v>
      </c>
      <c r="W15" s="5">
        <f t="shared" si="9"/>
        <v>0</v>
      </c>
      <c r="X15" s="5">
        <f t="shared" si="5"/>
        <v>0</v>
      </c>
    </row>
    <row r="16" spans="1:24">
      <c r="A16" s="5" t="s">
        <v>167</v>
      </c>
      <c r="B16" s="5">
        <f t="shared" si="0"/>
        <v>2E-3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M16" s="5">
        <f t="shared" si="2"/>
        <v>0.2</v>
      </c>
      <c r="N16" s="5">
        <f t="shared" si="3"/>
        <v>0</v>
      </c>
      <c r="O16" s="5">
        <f t="shared" ref="O16:W16" si="10">IF(O46&lt;$M16,0,ROUND(O46,1-INT(LOG(O46))))</f>
        <v>0</v>
      </c>
      <c r="P16" s="5">
        <f t="shared" si="10"/>
        <v>0</v>
      </c>
      <c r="Q16" s="5">
        <f t="shared" si="10"/>
        <v>0</v>
      </c>
      <c r="R16" s="5">
        <f t="shared" si="10"/>
        <v>0</v>
      </c>
      <c r="S16" s="5">
        <f t="shared" si="10"/>
        <v>0</v>
      </c>
      <c r="T16" s="5">
        <f t="shared" si="10"/>
        <v>0</v>
      </c>
      <c r="U16" s="5">
        <f t="shared" si="10"/>
        <v>0</v>
      </c>
      <c r="V16" s="5">
        <f t="shared" si="10"/>
        <v>0</v>
      </c>
      <c r="W16" s="5">
        <f t="shared" si="10"/>
        <v>0</v>
      </c>
      <c r="X16" s="5">
        <f t="shared" si="5"/>
        <v>0</v>
      </c>
    </row>
    <row r="17" spans="1:24">
      <c r="A17" s="25" t="s">
        <v>168</v>
      </c>
      <c r="B17" s="25">
        <f t="shared" si="0"/>
        <v>2E-3</v>
      </c>
      <c r="C17" s="25">
        <f t="shared" si="1"/>
        <v>0</v>
      </c>
      <c r="D17" s="25">
        <f t="shared" si="1"/>
        <v>0</v>
      </c>
      <c r="E17" s="25">
        <f t="shared" si="1"/>
        <v>0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/>
      <c r="M17" s="25">
        <f t="shared" si="2"/>
        <v>0.2</v>
      </c>
      <c r="N17" s="25">
        <f t="shared" si="3"/>
        <v>0</v>
      </c>
      <c r="O17" s="25">
        <f t="shared" ref="O17:W17" si="11">IF(O47&lt;$M17,0,ROUND(O47,1-INT(LOG(O47))))</f>
        <v>0</v>
      </c>
      <c r="P17" s="25">
        <f t="shared" si="11"/>
        <v>0</v>
      </c>
      <c r="Q17" s="25">
        <f t="shared" si="11"/>
        <v>0</v>
      </c>
      <c r="R17" s="25">
        <f t="shared" si="11"/>
        <v>0</v>
      </c>
      <c r="S17" s="25">
        <f t="shared" si="11"/>
        <v>0</v>
      </c>
      <c r="T17" s="25">
        <f t="shared" si="11"/>
        <v>0</v>
      </c>
      <c r="U17" s="25">
        <f t="shared" si="11"/>
        <v>0</v>
      </c>
      <c r="V17" s="25">
        <f t="shared" si="11"/>
        <v>0</v>
      </c>
      <c r="W17" s="25">
        <f t="shared" si="11"/>
        <v>0</v>
      </c>
      <c r="X17" s="25">
        <f t="shared" si="5"/>
        <v>0</v>
      </c>
    </row>
    <row r="18" spans="1:24">
      <c r="A18" s="5" t="s">
        <v>169</v>
      </c>
      <c r="B18" s="5">
        <f t="shared" si="0"/>
        <v>2E-3</v>
      </c>
      <c r="C18" s="5">
        <f t="shared" si="1"/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M18" s="5">
        <f t="shared" si="2"/>
        <v>0.2</v>
      </c>
      <c r="N18" s="5">
        <f t="shared" si="3"/>
        <v>0</v>
      </c>
      <c r="O18" s="5">
        <f t="shared" ref="O18:W18" si="12">IF(O48&lt;$M18,0,ROUND(O48,1-INT(LOG(O48))))</f>
        <v>0</v>
      </c>
      <c r="P18" s="5">
        <f t="shared" si="12"/>
        <v>0</v>
      </c>
      <c r="Q18" s="5">
        <f t="shared" si="12"/>
        <v>0</v>
      </c>
      <c r="R18" s="5">
        <f t="shared" si="12"/>
        <v>0</v>
      </c>
      <c r="S18" s="5">
        <f t="shared" si="12"/>
        <v>0</v>
      </c>
      <c r="T18" s="5">
        <f t="shared" si="12"/>
        <v>0</v>
      </c>
      <c r="U18" s="5">
        <f t="shared" si="12"/>
        <v>0</v>
      </c>
      <c r="V18" s="5">
        <f t="shared" si="12"/>
        <v>0</v>
      </c>
      <c r="W18" s="5">
        <f t="shared" si="12"/>
        <v>0</v>
      </c>
      <c r="X18" s="5">
        <f t="shared" si="5"/>
        <v>0</v>
      </c>
    </row>
    <row r="19" spans="1:24">
      <c r="A19" s="5" t="s">
        <v>170</v>
      </c>
      <c r="B19" s="5">
        <f t="shared" si="0"/>
        <v>2E-3</v>
      </c>
      <c r="C19" s="5">
        <f t="shared" si="1"/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M19" s="5">
        <f t="shared" si="2"/>
        <v>0.2</v>
      </c>
      <c r="N19" s="5">
        <f t="shared" si="3"/>
        <v>0</v>
      </c>
      <c r="O19" s="5">
        <f t="shared" ref="O19:W19" si="13">IF(O49&lt;$M19,0,ROUND(O49,1-INT(LOG(O49))))</f>
        <v>0</v>
      </c>
      <c r="P19" s="5">
        <f t="shared" si="13"/>
        <v>0</v>
      </c>
      <c r="Q19" s="5">
        <f t="shared" si="13"/>
        <v>0</v>
      </c>
      <c r="R19" s="5">
        <f t="shared" si="13"/>
        <v>0</v>
      </c>
      <c r="S19" s="5">
        <f t="shared" si="13"/>
        <v>0</v>
      </c>
      <c r="T19" s="5">
        <f t="shared" si="13"/>
        <v>0</v>
      </c>
      <c r="U19" s="5">
        <f t="shared" si="13"/>
        <v>0</v>
      </c>
      <c r="V19" s="5">
        <f t="shared" si="13"/>
        <v>0</v>
      </c>
      <c r="W19" s="5">
        <f t="shared" si="13"/>
        <v>0</v>
      </c>
      <c r="X19" s="5">
        <f t="shared" si="5"/>
        <v>0</v>
      </c>
    </row>
    <row r="20" spans="1:24">
      <c r="A20" s="5" t="s">
        <v>171</v>
      </c>
      <c r="B20" s="5">
        <f t="shared" si="0"/>
        <v>2E-3</v>
      </c>
      <c r="C20" s="5">
        <f t="shared" si="1"/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M20" s="5">
        <f t="shared" si="2"/>
        <v>0.2</v>
      </c>
      <c r="N20" s="5">
        <f t="shared" si="3"/>
        <v>0</v>
      </c>
      <c r="O20" s="5">
        <f t="shared" ref="O20:W20" si="14">IF(O50&lt;$M20,0,ROUND(O50,1-INT(LOG(O50))))</f>
        <v>0</v>
      </c>
      <c r="P20" s="5">
        <f t="shared" si="14"/>
        <v>0</v>
      </c>
      <c r="Q20" s="5">
        <f t="shared" si="14"/>
        <v>0</v>
      </c>
      <c r="R20" s="5">
        <f t="shared" si="14"/>
        <v>0</v>
      </c>
      <c r="S20" s="5">
        <f t="shared" si="14"/>
        <v>0</v>
      </c>
      <c r="T20" s="5">
        <f t="shared" si="14"/>
        <v>0</v>
      </c>
      <c r="U20" s="5">
        <f t="shared" si="14"/>
        <v>0</v>
      </c>
      <c r="V20" s="5">
        <f t="shared" si="14"/>
        <v>0</v>
      </c>
      <c r="W20" s="5">
        <f t="shared" si="14"/>
        <v>0</v>
      </c>
      <c r="X20" s="5">
        <f t="shared" si="5"/>
        <v>0</v>
      </c>
    </row>
    <row r="21" spans="1:24">
      <c r="A21" s="5" t="s">
        <v>172</v>
      </c>
      <c r="B21" s="5">
        <f t="shared" si="0"/>
        <v>2E-3</v>
      </c>
      <c r="C21" s="5">
        <f t="shared" si="1"/>
        <v>0</v>
      </c>
      <c r="D21" s="5">
        <f t="shared" si="1"/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  <c r="I21" s="5">
        <f t="shared" si="1"/>
        <v>0</v>
      </c>
      <c r="J21" s="5">
        <f t="shared" si="1"/>
        <v>0</v>
      </c>
      <c r="K21" s="5">
        <f t="shared" si="1"/>
        <v>0</v>
      </c>
      <c r="M21" s="5">
        <f t="shared" si="2"/>
        <v>0.2</v>
      </c>
      <c r="N21" s="5">
        <f t="shared" si="3"/>
        <v>0</v>
      </c>
      <c r="O21" s="5">
        <f t="shared" ref="O21:W21" si="15">IF(O51&lt;$M21,0,ROUND(O51,1-INT(LOG(O51))))</f>
        <v>0</v>
      </c>
      <c r="P21" s="5">
        <f t="shared" si="15"/>
        <v>0</v>
      </c>
      <c r="Q21" s="5">
        <f t="shared" si="15"/>
        <v>0</v>
      </c>
      <c r="R21" s="5">
        <f t="shared" si="15"/>
        <v>0</v>
      </c>
      <c r="S21" s="5">
        <f t="shared" si="15"/>
        <v>0</v>
      </c>
      <c r="T21" s="5">
        <f t="shared" si="15"/>
        <v>0</v>
      </c>
      <c r="U21" s="5">
        <f t="shared" si="15"/>
        <v>0</v>
      </c>
      <c r="V21" s="5">
        <f t="shared" si="15"/>
        <v>0</v>
      </c>
      <c r="W21" s="5">
        <f t="shared" si="15"/>
        <v>0</v>
      </c>
      <c r="X21" s="5">
        <f t="shared" si="5"/>
        <v>0</v>
      </c>
    </row>
    <row r="22" spans="1:24">
      <c r="A22" s="5" t="s">
        <v>173</v>
      </c>
      <c r="B22" s="5">
        <f t="shared" si="0"/>
        <v>2E-3</v>
      </c>
      <c r="C22" s="5">
        <f t="shared" si="1"/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M22" s="5">
        <f t="shared" si="2"/>
        <v>0.2</v>
      </c>
      <c r="N22" s="5">
        <f t="shared" si="3"/>
        <v>0</v>
      </c>
      <c r="O22" s="5">
        <f t="shared" ref="O22:W22" si="16">IF(O52&lt;$M22,0,ROUND(O52,1-INT(LOG(O52))))</f>
        <v>0</v>
      </c>
      <c r="P22" s="5">
        <f t="shared" si="16"/>
        <v>0</v>
      </c>
      <c r="Q22" s="5">
        <f t="shared" si="16"/>
        <v>0</v>
      </c>
      <c r="R22" s="5">
        <f t="shared" si="16"/>
        <v>0</v>
      </c>
      <c r="S22" s="5">
        <f t="shared" si="16"/>
        <v>0</v>
      </c>
      <c r="T22" s="5">
        <f t="shared" si="16"/>
        <v>0</v>
      </c>
      <c r="U22" s="5">
        <f t="shared" si="16"/>
        <v>0</v>
      </c>
      <c r="V22" s="5">
        <f t="shared" si="16"/>
        <v>0</v>
      </c>
      <c r="W22" s="5">
        <f t="shared" si="16"/>
        <v>0</v>
      </c>
      <c r="X22" s="5">
        <f t="shared" si="5"/>
        <v>0</v>
      </c>
    </row>
    <row r="23" spans="1:24">
      <c r="A23" s="5" t="s">
        <v>174</v>
      </c>
      <c r="B23" s="5">
        <f t="shared" si="0"/>
        <v>2E-3</v>
      </c>
      <c r="C23" s="5">
        <f t="shared" si="1"/>
        <v>0</v>
      </c>
      <c r="D23" s="5">
        <f t="shared" si="1"/>
        <v>0</v>
      </c>
      <c r="E23" s="5">
        <f t="shared" si="1"/>
        <v>0</v>
      </c>
      <c r="F23" s="5">
        <f t="shared" si="1"/>
        <v>0</v>
      </c>
      <c r="G23" s="5">
        <f t="shared" si="1"/>
        <v>0</v>
      </c>
      <c r="H23" s="5">
        <f t="shared" si="1"/>
        <v>0</v>
      </c>
      <c r="I23" s="5">
        <f t="shared" si="1"/>
        <v>0</v>
      </c>
      <c r="J23" s="5">
        <f t="shared" si="1"/>
        <v>0</v>
      </c>
      <c r="K23" s="5">
        <f t="shared" si="1"/>
        <v>0</v>
      </c>
      <c r="M23" s="5">
        <f t="shared" si="2"/>
        <v>0.2</v>
      </c>
      <c r="N23" s="5">
        <f t="shared" si="3"/>
        <v>0</v>
      </c>
      <c r="O23" s="5">
        <f t="shared" ref="O23:W23" si="17">IF(O53&lt;$M23,0,ROUND(O53,1-INT(LOG(O53))))</f>
        <v>0</v>
      </c>
      <c r="P23" s="5">
        <f t="shared" si="17"/>
        <v>0</v>
      </c>
      <c r="Q23" s="5">
        <f t="shared" si="17"/>
        <v>0</v>
      </c>
      <c r="R23" s="5">
        <f t="shared" si="17"/>
        <v>0</v>
      </c>
      <c r="S23" s="5">
        <f t="shared" si="17"/>
        <v>0</v>
      </c>
      <c r="T23" s="5">
        <f t="shared" si="17"/>
        <v>0</v>
      </c>
      <c r="U23" s="5">
        <f t="shared" si="17"/>
        <v>0</v>
      </c>
      <c r="V23" s="5">
        <f t="shared" si="17"/>
        <v>0</v>
      </c>
      <c r="W23" s="5">
        <f t="shared" si="17"/>
        <v>0</v>
      </c>
      <c r="X23" s="5">
        <f t="shared" si="5"/>
        <v>0</v>
      </c>
    </row>
    <row r="24" spans="1:24">
      <c r="A24" s="25" t="s">
        <v>175</v>
      </c>
      <c r="B24" s="25">
        <f t="shared" si="0"/>
        <v>2E-3</v>
      </c>
      <c r="C24" s="25">
        <f t="shared" si="1"/>
        <v>0</v>
      </c>
      <c r="D24" s="25">
        <f t="shared" si="1"/>
        <v>0</v>
      </c>
      <c r="E24" s="25">
        <f t="shared" si="1"/>
        <v>0</v>
      </c>
      <c r="F24" s="25">
        <f t="shared" si="1"/>
        <v>0</v>
      </c>
      <c r="G24" s="25">
        <f t="shared" si="1"/>
        <v>0</v>
      </c>
      <c r="H24" s="25">
        <f t="shared" si="1"/>
        <v>0</v>
      </c>
      <c r="I24" s="25">
        <f t="shared" si="1"/>
        <v>0</v>
      </c>
      <c r="J24" s="25">
        <f t="shared" si="1"/>
        <v>0</v>
      </c>
      <c r="K24" s="25">
        <f t="shared" si="1"/>
        <v>0</v>
      </c>
      <c r="L24" s="25"/>
      <c r="M24" s="25">
        <f t="shared" si="2"/>
        <v>0.2</v>
      </c>
      <c r="N24" s="25">
        <f t="shared" si="3"/>
        <v>0</v>
      </c>
      <c r="O24" s="25">
        <f t="shared" ref="O24:W24" si="18">IF(O54&lt;$M24,0,ROUND(O54,1-INT(LOG(O54))))</f>
        <v>0</v>
      </c>
      <c r="P24" s="25">
        <f t="shared" si="18"/>
        <v>0</v>
      </c>
      <c r="Q24" s="25">
        <f t="shared" si="18"/>
        <v>0</v>
      </c>
      <c r="R24" s="25">
        <f t="shared" si="18"/>
        <v>0</v>
      </c>
      <c r="S24" s="25">
        <f t="shared" si="18"/>
        <v>0</v>
      </c>
      <c r="T24" s="25">
        <f t="shared" si="18"/>
        <v>0</v>
      </c>
      <c r="U24" s="25">
        <f t="shared" si="18"/>
        <v>0</v>
      </c>
      <c r="V24" s="25">
        <f t="shared" si="18"/>
        <v>0</v>
      </c>
      <c r="W24" s="25">
        <f t="shared" si="18"/>
        <v>0</v>
      </c>
      <c r="X24" s="25">
        <f t="shared" si="5"/>
        <v>0</v>
      </c>
    </row>
    <row r="25" spans="1:24">
      <c r="A25" s="5" t="s">
        <v>176</v>
      </c>
      <c r="B25" s="5">
        <f t="shared" si="0"/>
        <v>2E-3</v>
      </c>
      <c r="C25" s="5">
        <f t="shared" si="1"/>
        <v>0</v>
      </c>
      <c r="D25" s="5">
        <f t="shared" si="1"/>
        <v>0</v>
      </c>
      <c r="E25" s="5">
        <f t="shared" si="1"/>
        <v>0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M25" s="5">
        <f t="shared" si="2"/>
        <v>0.2</v>
      </c>
      <c r="N25" s="5">
        <f t="shared" si="3"/>
        <v>0</v>
      </c>
      <c r="O25" s="5">
        <f t="shared" ref="O25:W25" si="19">IF(O55&lt;$M25,0,ROUND(O55,1-INT(LOG(O55))))</f>
        <v>0</v>
      </c>
      <c r="P25" s="5">
        <f t="shared" si="19"/>
        <v>0</v>
      </c>
      <c r="Q25" s="5">
        <f t="shared" si="19"/>
        <v>0</v>
      </c>
      <c r="R25" s="5">
        <f t="shared" si="19"/>
        <v>0</v>
      </c>
      <c r="S25" s="5">
        <f t="shared" si="19"/>
        <v>0</v>
      </c>
      <c r="T25" s="5">
        <f t="shared" si="19"/>
        <v>0</v>
      </c>
      <c r="U25" s="5">
        <f t="shared" si="19"/>
        <v>0</v>
      </c>
      <c r="V25" s="5">
        <f t="shared" si="19"/>
        <v>0</v>
      </c>
      <c r="W25" s="5">
        <f t="shared" si="19"/>
        <v>0</v>
      </c>
      <c r="X25" s="5">
        <f t="shared" si="5"/>
        <v>0</v>
      </c>
    </row>
    <row r="26" spans="1:24">
      <c r="A26" s="5" t="s">
        <v>177</v>
      </c>
      <c r="B26" s="5">
        <f t="shared" si="0"/>
        <v>2E-3</v>
      </c>
      <c r="C26" s="5">
        <f t="shared" si="1"/>
        <v>0</v>
      </c>
      <c r="D26" s="5">
        <f t="shared" si="1"/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M26" s="5">
        <f t="shared" si="2"/>
        <v>0.2</v>
      </c>
      <c r="N26" s="5">
        <f t="shared" si="3"/>
        <v>0</v>
      </c>
      <c r="O26" s="5">
        <f t="shared" ref="O26:W26" si="20">IF(O56&lt;$M26,0,ROUND(O56,1-INT(LOG(O56))))</f>
        <v>0</v>
      </c>
      <c r="P26" s="5">
        <f t="shared" si="20"/>
        <v>0</v>
      </c>
      <c r="Q26" s="5">
        <f t="shared" si="20"/>
        <v>0</v>
      </c>
      <c r="R26" s="5">
        <f t="shared" si="20"/>
        <v>0</v>
      </c>
      <c r="S26" s="5">
        <f t="shared" si="20"/>
        <v>0</v>
      </c>
      <c r="T26" s="5">
        <f t="shared" si="20"/>
        <v>0</v>
      </c>
      <c r="U26" s="5">
        <f t="shared" si="20"/>
        <v>0</v>
      </c>
      <c r="V26" s="5">
        <f t="shared" si="20"/>
        <v>0</v>
      </c>
      <c r="W26" s="5">
        <f t="shared" si="20"/>
        <v>0</v>
      </c>
      <c r="X26" s="5">
        <f t="shared" si="5"/>
        <v>0</v>
      </c>
    </row>
    <row r="27" spans="1:24">
      <c r="A27" s="5" t="s">
        <v>178</v>
      </c>
      <c r="B27" s="5">
        <f t="shared" si="0"/>
        <v>2E-3</v>
      </c>
      <c r="C27" s="5">
        <f t="shared" ref="C27:K31" si="21">IF(C57&lt;$B27,0,ROUND(C57,1-INT(LOG(C57))))</f>
        <v>0</v>
      </c>
      <c r="D27" s="5">
        <f t="shared" si="21"/>
        <v>0</v>
      </c>
      <c r="E27" s="5">
        <f t="shared" si="21"/>
        <v>0</v>
      </c>
      <c r="F27" s="5">
        <f t="shared" si="21"/>
        <v>0</v>
      </c>
      <c r="G27" s="5">
        <f t="shared" si="21"/>
        <v>0</v>
      </c>
      <c r="H27" s="5">
        <f t="shared" si="21"/>
        <v>0</v>
      </c>
      <c r="I27" s="5">
        <f t="shared" si="21"/>
        <v>0</v>
      </c>
      <c r="J27" s="5">
        <f t="shared" si="21"/>
        <v>0</v>
      </c>
      <c r="K27" s="5">
        <f t="shared" si="21"/>
        <v>0</v>
      </c>
      <c r="M27" s="5">
        <f t="shared" si="2"/>
        <v>0.2</v>
      </c>
      <c r="N27" s="5">
        <f t="shared" ref="N27:N31" si="22">IF(N57&lt;$M27,0,ROUND(N57,1-INT(LOG(N57))))</f>
        <v>0</v>
      </c>
      <c r="O27" s="5">
        <f t="shared" ref="O27:W27" si="23">IF(O57&lt;$M27,0,ROUND(O57,1-INT(LOG(O57))))</f>
        <v>0</v>
      </c>
      <c r="P27" s="5">
        <f t="shared" si="23"/>
        <v>0</v>
      </c>
      <c r="Q27" s="5">
        <f t="shared" si="23"/>
        <v>0</v>
      </c>
      <c r="R27" s="5">
        <f t="shared" si="23"/>
        <v>0</v>
      </c>
      <c r="S27" s="5">
        <f t="shared" si="23"/>
        <v>0</v>
      </c>
      <c r="T27" s="5">
        <f t="shared" si="23"/>
        <v>0</v>
      </c>
      <c r="U27" s="5">
        <f t="shared" si="23"/>
        <v>0</v>
      </c>
      <c r="V27" s="5">
        <f t="shared" si="23"/>
        <v>0</v>
      </c>
      <c r="W27" s="5">
        <f t="shared" si="23"/>
        <v>0</v>
      </c>
      <c r="X27" s="5">
        <f t="shared" si="5"/>
        <v>0</v>
      </c>
    </row>
    <row r="28" spans="1:24">
      <c r="A28" s="5" t="s">
        <v>179</v>
      </c>
      <c r="B28" s="5">
        <f t="shared" si="0"/>
        <v>2E-3</v>
      </c>
      <c r="C28" s="5">
        <f t="shared" si="21"/>
        <v>0</v>
      </c>
      <c r="D28" s="5">
        <f t="shared" si="21"/>
        <v>0</v>
      </c>
      <c r="E28" s="5">
        <f t="shared" si="21"/>
        <v>0</v>
      </c>
      <c r="F28" s="5">
        <f t="shared" si="21"/>
        <v>0</v>
      </c>
      <c r="G28" s="5">
        <f t="shared" si="21"/>
        <v>0</v>
      </c>
      <c r="H28" s="5">
        <f t="shared" si="21"/>
        <v>0</v>
      </c>
      <c r="I28" s="5">
        <f t="shared" si="21"/>
        <v>0</v>
      </c>
      <c r="J28" s="5">
        <f t="shared" si="21"/>
        <v>0</v>
      </c>
      <c r="K28" s="5">
        <f t="shared" si="21"/>
        <v>0</v>
      </c>
      <c r="M28" s="5">
        <f t="shared" si="2"/>
        <v>0.2</v>
      </c>
      <c r="N28" s="5">
        <f t="shared" si="22"/>
        <v>0</v>
      </c>
      <c r="O28" s="5">
        <f t="shared" ref="O28:W28" si="24">IF(O58&lt;$M28,0,ROUND(O58,1-INT(LOG(O58))))</f>
        <v>0</v>
      </c>
      <c r="P28" s="5">
        <f t="shared" si="24"/>
        <v>0</v>
      </c>
      <c r="Q28" s="5">
        <f t="shared" si="24"/>
        <v>0</v>
      </c>
      <c r="R28" s="5">
        <f t="shared" si="24"/>
        <v>0</v>
      </c>
      <c r="S28" s="5">
        <f t="shared" si="24"/>
        <v>0</v>
      </c>
      <c r="T28" s="5">
        <f t="shared" si="24"/>
        <v>0</v>
      </c>
      <c r="U28" s="5">
        <f t="shared" si="24"/>
        <v>0</v>
      </c>
      <c r="V28" s="5">
        <f t="shared" si="24"/>
        <v>0</v>
      </c>
      <c r="W28" s="5">
        <f t="shared" si="24"/>
        <v>0</v>
      </c>
      <c r="X28" s="5">
        <f t="shared" si="5"/>
        <v>0</v>
      </c>
    </row>
    <row r="29" spans="1:24">
      <c r="A29" s="5" t="s">
        <v>180</v>
      </c>
      <c r="B29" s="5">
        <f t="shared" si="0"/>
        <v>2E-3</v>
      </c>
      <c r="C29" s="5">
        <f t="shared" si="21"/>
        <v>0</v>
      </c>
      <c r="D29" s="5">
        <f t="shared" si="21"/>
        <v>0</v>
      </c>
      <c r="E29" s="5">
        <f t="shared" si="21"/>
        <v>0</v>
      </c>
      <c r="F29" s="5">
        <f t="shared" si="21"/>
        <v>0</v>
      </c>
      <c r="G29" s="5">
        <f t="shared" si="21"/>
        <v>0</v>
      </c>
      <c r="H29" s="5">
        <f t="shared" si="21"/>
        <v>0</v>
      </c>
      <c r="I29" s="5">
        <f t="shared" si="21"/>
        <v>0</v>
      </c>
      <c r="J29" s="5">
        <f t="shared" si="21"/>
        <v>0</v>
      </c>
      <c r="K29" s="5">
        <f t="shared" si="21"/>
        <v>0</v>
      </c>
      <c r="M29" s="5">
        <f t="shared" si="2"/>
        <v>0.2</v>
      </c>
      <c r="N29" s="5">
        <f t="shared" si="22"/>
        <v>0</v>
      </c>
      <c r="O29" s="5">
        <f t="shared" ref="O29:W29" si="25">IF(O59&lt;$M29,0,ROUND(O59,1-INT(LOG(O59))))</f>
        <v>0</v>
      </c>
      <c r="P29" s="5">
        <f t="shared" si="25"/>
        <v>0</v>
      </c>
      <c r="Q29" s="5">
        <f t="shared" si="25"/>
        <v>0</v>
      </c>
      <c r="R29" s="5">
        <f t="shared" si="25"/>
        <v>0</v>
      </c>
      <c r="S29" s="5">
        <f t="shared" si="25"/>
        <v>0</v>
      </c>
      <c r="T29" s="5">
        <f t="shared" si="25"/>
        <v>0</v>
      </c>
      <c r="U29" s="5">
        <f t="shared" si="25"/>
        <v>0</v>
      </c>
      <c r="V29" s="5">
        <f t="shared" si="25"/>
        <v>0</v>
      </c>
      <c r="W29" s="5">
        <f t="shared" si="25"/>
        <v>0</v>
      </c>
      <c r="X29" s="5">
        <f t="shared" si="5"/>
        <v>0</v>
      </c>
    </row>
    <row r="30" spans="1:24">
      <c r="A30" s="5" t="s">
        <v>181</v>
      </c>
      <c r="B30" s="5">
        <f t="shared" si="0"/>
        <v>2E-3</v>
      </c>
      <c r="C30" s="5">
        <f t="shared" si="21"/>
        <v>0</v>
      </c>
      <c r="D30" s="5">
        <f t="shared" si="21"/>
        <v>0</v>
      </c>
      <c r="E30" s="5">
        <f t="shared" si="21"/>
        <v>0</v>
      </c>
      <c r="F30" s="5">
        <f t="shared" si="21"/>
        <v>0</v>
      </c>
      <c r="G30" s="5">
        <f t="shared" si="21"/>
        <v>0</v>
      </c>
      <c r="H30" s="5">
        <f t="shared" si="21"/>
        <v>0</v>
      </c>
      <c r="I30" s="5">
        <f t="shared" si="21"/>
        <v>0</v>
      </c>
      <c r="J30" s="5">
        <f t="shared" si="21"/>
        <v>0</v>
      </c>
      <c r="K30" s="5">
        <f t="shared" si="21"/>
        <v>0</v>
      </c>
      <c r="M30" s="5">
        <f t="shared" si="2"/>
        <v>0.2</v>
      </c>
      <c r="N30" s="5">
        <f t="shared" si="22"/>
        <v>0</v>
      </c>
      <c r="O30" s="5">
        <f t="shared" ref="O30:W30" si="26">IF(O60&lt;$M30,0,ROUND(O60,1-INT(LOG(O60))))</f>
        <v>0</v>
      </c>
      <c r="P30" s="5">
        <f t="shared" si="26"/>
        <v>0</v>
      </c>
      <c r="Q30" s="5">
        <f t="shared" si="26"/>
        <v>0</v>
      </c>
      <c r="R30" s="5">
        <f t="shared" si="26"/>
        <v>0</v>
      </c>
      <c r="S30" s="5">
        <f t="shared" si="26"/>
        <v>0</v>
      </c>
      <c r="T30" s="5">
        <f t="shared" si="26"/>
        <v>0</v>
      </c>
      <c r="U30" s="5">
        <f t="shared" si="26"/>
        <v>0</v>
      </c>
      <c r="V30" s="5">
        <f t="shared" si="26"/>
        <v>0</v>
      </c>
      <c r="W30" s="5">
        <f t="shared" si="26"/>
        <v>0</v>
      </c>
      <c r="X30" s="5">
        <f t="shared" si="5"/>
        <v>0</v>
      </c>
    </row>
    <row r="31" spans="1:24">
      <c r="A31" s="25" t="s">
        <v>182</v>
      </c>
      <c r="B31" s="25">
        <f t="shared" si="0"/>
        <v>2E-3</v>
      </c>
      <c r="C31" s="25">
        <f t="shared" si="21"/>
        <v>0</v>
      </c>
      <c r="D31" s="25">
        <f t="shared" si="21"/>
        <v>0</v>
      </c>
      <c r="E31" s="25">
        <f t="shared" si="21"/>
        <v>0</v>
      </c>
      <c r="F31" s="25">
        <f t="shared" si="21"/>
        <v>0</v>
      </c>
      <c r="G31" s="25">
        <f t="shared" si="21"/>
        <v>0</v>
      </c>
      <c r="H31" s="25">
        <f t="shared" si="21"/>
        <v>0</v>
      </c>
      <c r="I31" s="25">
        <f t="shared" si="21"/>
        <v>0</v>
      </c>
      <c r="J31" s="25">
        <f t="shared" si="21"/>
        <v>0</v>
      </c>
      <c r="K31" s="25">
        <f t="shared" si="21"/>
        <v>0</v>
      </c>
      <c r="L31" s="25"/>
      <c r="M31" s="25">
        <f t="shared" si="2"/>
        <v>0.2</v>
      </c>
      <c r="N31" s="25">
        <f t="shared" si="22"/>
        <v>0</v>
      </c>
      <c r="O31" s="25">
        <f t="shared" ref="O31:W31" si="27">IF(O61&lt;$M31,0,ROUND(O61,1-INT(LOG(O61))))</f>
        <v>0</v>
      </c>
      <c r="P31" s="25">
        <f t="shared" si="27"/>
        <v>0</v>
      </c>
      <c r="Q31" s="25">
        <f t="shared" si="27"/>
        <v>0</v>
      </c>
      <c r="R31" s="25">
        <f t="shared" si="27"/>
        <v>0</v>
      </c>
      <c r="S31" s="25">
        <f t="shared" si="27"/>
        <v>0</v>
      </c>
      <c r="T31" s="25">
        <f t="shared" si="27"/>
        <v>0</v>
      </c>
      <c r="U31" s="25">
        <f t="shared" si="27"/>
        <v>0</v>
      </c>
      <c r="V31" s="25">
        <f t="shared" si="27"/>
        <v>0</v>
      </c>
      <c r="W31" s="25">
        <f t="shared" si="27"/>
        <v>0</v>
      </c>
      <c r="X31" s="25">
        <f t="shared" si="5"/>
        <v>0</v>
      </c>
    </row>
    <row r="32" spans="1:24">
      <c r="A32" s="28" t="s">
        <v>183</v>
      </c>
      <c r="C32" s="5">
        <f t="shared" ref="C32:K32" si="28">IF(SUM(C11:C17)=0,0,ROUND(SUM(C11:C17),1-INT(LOG(SUM(C11:C17)))))</f>
        <v>0</v>
      </c>
      <c r="D32" s="5">
        <f t="shared" si="28"/>
        <v>0</v>
      </c>
      <c r="E32" s="5">
        <f t="shared" si="28"/>
        <v>0</v>
      </c>
      <c r="F32" s="5">
        <f t="shared" si="28"/>
        <v>0</v>
      </c>
      <c r="G32" s="5">
        <f t="shared" si="28"/>
        <v>0</v>
      </c>
      <c r="H32" s="5">
        <f t="shared" si="28"/>
        <v>0</v>
      </c>
      <c r="I32" s="5">
        <f t="shared" si="28"/>
        <v>0</v>
      </c>
      <c r="J32" s="5">
        <f t="shared" si="28"/>
        <v>0</v>
      </c>
      <c r="K32" s="5">
        <f t="shared" si="28"/>
        <v>0</v>
      </c>
      <c r="M32" s="5">
        <v>2</v>
      </c>
      <c r="N32" s="5">
        <f>IF(SUM(N11:N17)=0,0,ROUND(SUM(N11:N17),1-INT(LOG(SUM(N11:N17)))))</f>
        <v>0</v>
      </c>
      <c r="O32" s="5">
        <f>IF(SUM(O11:O17)=0,0,ROUND(SUM(O11:O17),1-INT(LOG(SUM(O11:O17)))))</f>
        <v>0</v>
      </c>
      <c r="P32" s="5">
        <f>IF(SUM(P11:P17)=0,0,ROUND(SUM(P11:P17),1-INT(LOG(SUM(P11:P17)))))</f>
        <v>0</v>
      </c>
      <c r="Q32" s="5">
        <f>IF(SUM(Q11:Q17)=0,0,ROUND(SUM(Q11:Q17),1-INT(LOG(SUM(Q11:Q17)))))</f>
        <v>0</v>
      </c>
      <c r="R32" s="5">
        <f t="shared" ref="R32:S32" si="29">IF(SUM(R11:R17)=0,0,ROUND(SUM(R11:R17),1-INT(LOG(SUM(R11:R17)))))</f>
        <v>0</v>
      </c>
      <c r="S32" s="5">
        <f t="shared" si="29"/>
        <v>0</v>
      </c>
      <c r="T32" s="5">
        <f t="shared" ref="T32:W32" si="30">IF(SUM(T11:T17)=0,0,ROUND(SUM(T11:T17),1-INT(LOG(SUM(T11:T17)))))</f>
        <v>0</v>
      </c>
      <c r="U32" s="5">
        <f t="shared" si="30"/>
        <v>0</v>
      </c>
      <c r="V32" s="5">
        <f t="shared" si="30"/>
        <v>0</v>
      </c>
      <c r="W32" s="5">
        <f t="shared" si="30"/>
        <v>0</v>
      </c>
      <c r="X32" s="5">
        <f>IF(SUM(X11:X17)=0,0,ROUND(SUM(X11:X17),1-INT(LOG(SUM(X11:X17)))))</f>
        <v>0</v>
      </c>
    </row>
    <row r="33" spans="1:24">
      <c r="A33" s="28" t="s">
        <v>184</v>
      </c>
      <c r="C33" s="5">
        <f t="shared" ref="C33:K33" si="31">IF(SUM(C18:C24)=0,0,ROUND(SUM(C18:C24),1-INT(LOG(SUM(C18:C24)))))</f>
        <v>0</v>
      </c>
      <c r="D33" s="5">
        <f t="shared" si="31"/>
        <v>0</v>
      </c>
      <c r="E33" s="5">
        <f t="shared" si="31"/>
        <v>0</v>
      </c>
      <c r="F33" s="5">
        <f t="shared" si="31"/>
        <v>0</v>
      </c>
      <c r="G33" s="5">
        <f t="shared" si="31"/>
        <v>0</v>
      </c>
      <c r="H33" s="5">
        <f t="shared" si="31"/>
        <v>0</v>
      </c>
      <c r="I33" s="5">
        <f t="shared" si="31"/>
        <v>0</v>
      </c>
      <c r="J33" s="5">
        <f t="shared" si="31"/>
        <v>0</v>
      </c>
      <c r="K33" s="5">
        <f t="shared" si="31"/>
        <v>0</v>
      </c>
      <c r="M33" s="5">
        <v>2</v>
      </c>
      <c r="N33" s="5">
        <f>IF(SUM(N18:N24)=0,0,ROUND(SUM(N18:N24),1-INT(LOG(SUM(N18:N24)))))</f>
        <v>0</v>
      </c>
      <c r="O33" s="5">
        <f>IF(SUM(O18:O24)=0,0,ROUND(SUM(O18:O24),1-INT(LOG(SUM(O18:O24)))))</f>
        <v>0</v>
      </c>
      <c r="P33" s="5">
        <f>IF(SUM(P18:P24)=0,0,ROUND(SUM(P18:P24),1-INT(LOG(SUM(P18:P24)))))</f>
        <v>0</v>
      </c>
      <c r="Q33" s="5">
        <f>IF(SUM(Q18:Q24)=0,0,ROUND(SUM(Q18:Q24),1-INT(LOG(SUM(Q18:Q24)))))</f>
        <v>0</v>
      </c>
      <c r="R33" s="5">
        <f t="shared" ref="R33:S33" si="32">IF(SUM(R18:R24)=0,0,ROUND(SUM(R18:R24),1-INT(LOG(SUM(R18:R24)))))</f>
        <v>0</v>
      </c>
      <c r="S33" s="5">
        <f t="shared" si="32"/>
        <v>0</v>
      </c>
      <c r="T33" s="5">
        <f t="shared" ref="T33:W33" si="33">IF(SUM(T18:T24)=0,0,ROUND(SUM(T18:T24),1-INT(LOG(SUM(T18:T24)))))</f>
        <v>0</v>
      </c>
      <c r="U33" s="5">
        <f t="shared" si="33"/>
        <v>0</v>
      </c>
      <c r="V33" s="5">
        <f t="shared" si="33"/>
        <v>0</v>
      </c>
      <c r="W33" s="5">
        <f t="shared" si="33"/>
        <v>0</v>
      </c>
      <c r="X33" s="5">
        <f>IF(SUM(X18:X24)=0,0,ROUND(SUM(X18:X24),1-INT(LOG(SUM(X18:X24)))))</f>
        <v>0</v>
      </c>
    </row>
    <row r="34" spans="1:24">
      <c r="A34" s="29" t="s">
        <v>185</v>
      </c>
      <c r="B34" s="25"/>
      <c r="C34" s="25">
        <f t="shared" ref="C34:K34" si="34">IF(SUM(C25:C31)=0,0,ROUND(SUM(C25:C31),1-INT(LOG(SUM(C25:C31)))))</f>
        <v>0</v>
      </c>
      <c r="D34" s="25">
        <f t="shared" si="34"/>
        <v>0</v>
      </c>
      <c r="E34" s="25">
        <f t="shared" si="34"/>
        <v>0</v>
      </c>
      <c r="F34" s="25">
        <f t="shared" si="34"/>
        <v>0</v>
      </c>
      <c r="G34" s="25">
        <f t="shared" si="34"/>
        <v>0</v>
      </c>
      <c r="H34" s="25">
        <f t="shared" si="34"/>
        <v>0</v>
      </c>
      <c r="I34" s="25">
        <f t="shared" si="34"/>
        <v>0</v>
      </c>
      <c r="J34" s="25">
        <f t="shared" si="34"/>
        <v>0</v>
      </c>
      <c r="K34" s="25">
        <f t="shared" si="34"/>
        <v>0</v>
      </c>
      <c r="L34" s="25"/>
      <c r="M34" s="25">
        <v>2</v>
      </c>
      <c r="N34" s="25">
        <f>IF(SUM(N25:N31)=0,0,ROUND(SUM(N25:N31),1-INT(LOG(SUM(N25:N31)))))</f>
        <v>0</v>
      </c>
      <c r="O34" s="25">
        <f>IF(SUM(O25:O31)=0,0,ROUND(SUM(O25:O31),1-INT(LOG(SUM(O25:O31)))))</f>
        <v>0</v>
      </c>
      <c r="P34" s="25">
        <f>IF(SUM(P25:P31)=0,0,ROUND(SUM(P25:P31),1-INT(LOG(SUM(P25:P31)))))</f>
        <v>0</v>
      </c>
      <c r="Q34" s="25">
        <f>IF(SUM(Q25:Q31)=0,0,ROUND(SUM(Q25:Q31),1-INT(LOG(SUM(Q25:Q31)))))</f>
        <v>0</v>
      </c>
      <c r="R34" s="25">
        <f t="shared" ref="R34:S34" si="35">IF(SUM(R25:R31)=0,0,ROUND(SUM(R25:R31),1-INT(LOG(SUM(R25:R31)))))</f>
        <v>0</v>
      </c>
      <c r="S34" s="25">
        <f t="shared" si="35"/>
        <v>0</v>
      </c>
      <c r="T34" s="25">
        <f t="shared" ref="T34:W34" si="36">IF(SUM(T25:T31)=0,0,ROUND(SUM(T25:T31),1-INT(LOG(SUM(T25:T31)))))</f>
        <v>0</v>
      </c>
      <c r="U34" s="25">
        <f t="shared" si="36"/>
        <v>0</v>
      </c>
      <c r="V34" s="25">
        <f t="shared" si="36"/>
        <v>0</v>
      </c>
      <c r="W34" s="25">
        <f t="shared" si="36"/>
        <v>0</v>
      </c>
      <c r="X34" s="25">
        <f>IF(SUM(X25:X31)=0,0,ROUND(SUM(X25:X31),1-INT(LOG(SUM(X25:X31)))))</f>
        <v>0</v>
      </c>
    </row>
    <row r="35" spans="1:24">
      <c r="A35" s="5" t="s">
        <v>186</v>
      </c>
      <c r="C35" s="5">
        <f t="shared" ref="C35:K35" si="37">IF(SUM(C32:C34)=0,0,ROUND(SUM(C32:C34),1-INT(LOG(SUM(C32:C34)))))</f>
        <v>0</v>
      </c>
      <c r="D35" s="5">
        <f t="shared" si="37"/>
        <v>0</v>
      </c>
      <c r="E35" s="5">
        <f t="shared" si="37"/>
        <v>0</v>
      </c>
      <c r="F35" s="5">
        <f t="shared" si="37"/>
        <v>0</v>
      </c>
      <c r="G35" s="5">
        <f t="shared" si="37"/>
        <v>0</v>
      </c>
      <c r="H35" s="5">
        <f t="shared" si="37"/>
        <v>0</v>
      </c>
      <c r="I35" s="5">
        <f t="shared" si="37"/>
        <v>0</v>
      </c>
      <c r="J35" s="5">
        <f t="shared" si="37"/>
        <v>0</v>
      </c>
      <c r="K35" s="5">
        <f t="shared" si="37"/>
        <v>0</v>
      </c>
      <c r="M35" s="5">
        <v>10</v>
      </c>
      <c r="N35" s="5">
        <f>IF(SUM(N32:N34)=0,0,ROUND(SUM(N32:N34),1-INT(LOG(SUM(N32:N34)))))</f>
        <v>0</v>
      </c>
      <c r="O35" s="5">
        <f>IF(SUM(O32:O34)=0,0,ROUND(SUM(O32:O34),1-INT(LOG(SUM(O32:O34)))))</f>
        <v>0</v>
      </c>
      <c r="P35" s="5">
        <f>IF(SUM(P32:P34)=0,0,ROUND(SUM(P32:P34),1-INT(LOG(SUM(P32:P34)))))</f>
        <v>0</v>
      </c>
      <c r="Q35" s="5">
        <f>IF(SUM(Q32:Q34)=0,0,ROUND(SUM(Q32:Q34),1-INT(LOG(SUM(Q32:Q34)))))</f>
        <v>0</v>
      </c>
      <c r="R35" s="5">
        <f t="shared" ref="R35:S35" si="38">IF(SUM(R32:R34)=0,0,ROUND(SUM(R32:R34),1-INT(LOG(SUM(R32:R34)))))</f>
        <v>0</v>
      </c>
      <c r="S35" s="5">
        <f t="shared" si="38"/>
        <v>0</v>
      </c>
      <c r="T35" s="5">
        <f t="shared" ref="T35:W35" si="39">IF(SUM(T32:T34)=0,0,ROUND(SUM(T32:T34),1-INT(LOG(SUM(T32:T34)))))</f>
        <v>0</v>
      </c>
      <c r="U35" s="5">
        <f t="shared" si="39"/>
        <v>0</v>
      </c>
      <c r="V35" s="5">
        <f t="shared" si="39"/>
        <v>0</v>
      </c>
      <c r="W35" s="5">
        <f t="shared" si="39"/>
        <v>0</v>
      </c>
      <c r="X35" s="5">
        <f>IF(SUM(X32:X34)=0,0,ROUND(SUM(X32:X34),1-INT(LOG(SUM(X32:X34)))))</f>
        <v>0</v>
      </c>
    </row>
    <row r="36" spans="1:24">
      <c r="A36" s="25" t="s">
        <v>51</v>
      </c>
      <c r="B36" s="25"/>
      <c r="C36" s="30">
        <f t="shared" ref="C36:K36" si="40">IF(SUM(C66:C86)=0,0,SUM(C194:C214)/SUM(C66:C86)*100)</f>
        <v>0</v>
      </c>
      <c r="D36" s="30">
        <f t="shared" si="40"/>
        <v>0</v>
      </c>
      <c r="E36" s="30">
        <f t="shared" si="40"/>
        <v>0</v>
      </c>
      <c r="F36" s="30">
        <f t="shared" si="40"/>
        <v>0</v>
      </c>
      <c r="G36" s="30">
        <f t="shared" si="40"/>
        <v>0</v>
      </c>
      <c r="H36" s="30">
        <f t="shared" si="40"/>
        <v>0</v>
      </c>
      <c r="I36" s="30">
        <f t="shared" si="40"/>
        <v>0</v>
      </c>
      <c r="J36" s="30">
        <f t="shared" si="40"/>
        <v>0</v>
      </c>
      <c r="K36" s="30">
        <f t="shared" si="40"/>
        <v>0</v>
      </c>
      <c r="L36" s="25"/>
      <c r="M36" s="30"/>
      <c r="N36" s="30" t="str">
        <f>IF(N35=0,"-",SUM(N194:N214)/SUM(N66:N86)*100)</f>
        <v>-</v>
      </c>
      <c r="O36" s="30" t="str">
        <f>IF(O35=0,"-",SUM(O194:O214)/SUM(O66:O86)*100)</f>
        <v>-</v>
      </c>
      <c r="P36" s="30" t="str">
        <f>IF(P35=0,"-",SUM(P194:P214)/SUM(P66:P86)*100)</f>
        <v>-</v>
      </c>
      <c r="Q36" s="30" t="str">
        <f>IF(Q35=0,"-",SUM(Q194:Q214)/SUM(Q66:Q86)*100)</f>
        <v>-</v>
      </c>
      <c r="R36" s="30" t="str">
        <f t="shared" ref="R36:S36" si="41">IF(R35=0,"-",SUM(R194:R214)/SUM(R66:R86)*100)</f>
        <v>-</v>
      </c>
      <c r="S36" s="30" t="str">
        <f t="shared" si="41"/>
        <v>-</v>
      </c>
      <c r="T36" s="30" t="str">
        <f t="shared" ref="T36:W36" si="42">IF(T35=0,"-",SUM(T194:T214)/SUM(T66:T86)*100)</f>
        <v>-</v>
      </c>
      <c r="U36" s="30" t="str">
        <f t="shared" si="42"/>
        <v>-</v>
      </c>
      <c r="V36" s="30" t="str">
        <f t="shared" si="42"/>
        <v>-</v>
      </c>
      <c r="W36" s="30" t="str">
        <f t="shared" si="42"/>
        <v>-</v>
      </c>
      <c r="X36" s="30">
        <f>IF(SUM(X66:X86)=0,0,SUM(X194:X214)/SUM(X66:X86)*100)</f>
        <v>0</v>
      </c>
    </row>
    <row r="37" spans="1:24"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2"/>
    </row>
    <row r="39" spans="1:24">
      <c r="A39" s="5" t="s">
        <v>187</v>
      </c>
    </row>
    <row r="40" spans="1:24">
      <c r="A40" s="5" t="s">
        <v>25</v>
      </c>
      <c r="B40" s="5" t="str">
        <f t="shared" ref="B40:K40" si="43">B10</f>
        <v>μg/mL</v>
      </c>
      <c r="C40" s="5" t="str">
        <f t="shared" si="43"/>
        <v>μg/mL</v>
      </c>
      <c r="D40" s="5" t="str">
        <f t="shared" si="43"/>
        <v>μg/mL</v>
      </c>
      <c r="E40" s="5" t="str">
        <f t="shared" si="43"/>
        <v>μg/mL</v>
      </c>
      <c r="F40" s="5" t="str">
        <f t="shared" si="43"/>
        <v>μg/mL</v>
      </c>
      <c r="G40" s="5" t="str">
        <f t="shared" si="43"/>
        <v>μg/mL</v>
      </c>
      <c r="H40" s="5" t="str">
        <f t="shared" si="43"/>
        <v>μg/mL</v>
      </c>
      <c r="I40" s="5" t="str">
        <f t="shared" si="43"/>
        <v>μg/mL</v>
      </c>
      <c r="J40" s="5" t="str">
        <f t="shared" si="43"/>
        <v>μg/mL</v>
      </c>
      <c r="K40" s="5" t="str">
        <f t="shared" si="43"/>
        <v>μg/mL</v>
      </c>
      <c r="M40" s="5" t="str">
        <f>M10</f>
        <v>μg/g</v>
      </c>
      <c r="N40" s="5" t="str">
        <f>N10</f>
        <v>μg/g</v>
      </c>
      <c r="O40" s="5" t="str">
        <f>O10</f>
        <v>μg/g</v>
      </c>
      <c r="P40" s="5" t="str">
        <f>P10</f>
        <v>μg/g</v>
      </c>
      <c r="Q40" s="5" t="str">
        <f>Q10</f>
        <v>μg/g</v>
      </c>
      <c r="R40" s="5" t="str">
        <f t="shared" ref="R40:S40" si="44">R10</f>
        <v>μg/g</v>
      </c>
      <c r="S40" s="5" t="str">
        <f t="shared" si="44"/>
        <v>μg/g</v>
      </c>
      <c r="T40" s="5" t="str">
        <f t="shared" ref="T40:W40" si="45">T10</f>
        <v>μg/g</v>
      </c>
      <c r="U40" s="5" t="str">
        <f t="shared" si="45"/>
        <v>μg/g</v>
      </c>
      <c r="V40" s="5" t="str">
        <f t="shared" si="45"/>
        <v>μg/g</v>
      </c>
      <c r="W40" s="5" t="str">
        <f t="shared" si="45"/>
        <v>μg/g</v>
      </c>
      <c r="X40" s="5" t="str">
        <f>X10</f>
        <v>μg/mL</v>
      </c>
    </row>
    <row r="41" spans="1:24">
      <c r="A41" s="33" t="s">
        <v>188</v>
      </c>
      <c r="B41" s="5">
        <f t="shared" ref="B41:K56" si="46">B66*B$8/B$7*B$6/B$5</f>
        <v>2E-3</v>
      </c>
      <c r="C41" s="5">
        <f t="shared" si="46"/>
        <v>0</v>
      </c>
      <c r="D41" s="5">
        <f t="shared" si="46"/>
        <v>0</v>
      </c>
      <c r="E41" s="5">
        <f t="shared" si="46"/>
        <v>0</v>
      </c>
      <c r="F41" s="5">
        <f t="shared" si="46"/>
        <v>0</v>
      </c>
      <c r="G41" s="5">
        <f t="shared" si="46"/>
        <v>0</v>
      </c>
      <c r="H41" s="5">
        <f t="shared" si="46"/>
        <v>0</v>
      </c>
      <c r="I41" s="5">
        <f t="shared" si="46"/>
        <v>0</v>
      </c>
      <c r="J41" s="5">
        <f t="shared" si="46"/>
        <v>0</v>
      </c>
      <c r="K41" s="5">
        <f t="shared" si="46"/>
        <v>0</v>
      </c>
      <c r="M41" s="5">
        <f t="shared" ref="M41:X56" si="47">M66*M$8/M$7*M$6/M$5</f>
        <v>0.19999999999999998</v>
      </c>
      <c r="N41" s="5">
        <f t="shared" si="47"/>
        <v>0</v>
      </c>
      <c r="O41" s="5">
        <f t="shared" si="47"/>
        <v>0</v>
      </c>
      <c r="P41" s="5">
        <f t="shared" si="47"/>
        <v>0</v>
      </c>
      <c r="Q41" s="5">
        <f t="shared" si="47"/>
        <v>0</v>
      </c>
      <c r="R41" s="5">
        <f t="shared" si="47"/>
        <v>0</v>
      </c>
      <c r="S41" s="5">
        <f t="shared" si="47"/>
        <v>0</v>
      </c>
      <c r="T41" s="5">
        <f t="shared" ref="T41:W41" si="48">T66*T$8/T$7*T$6/T$5</f>
        <v>0</v>
      </c>
      <c r="U41" s="5">
        <f t="shared" si="48"/>
        <v>0</v>
      </c>
      <c r="V41" s="5">
        <f t="shared" si="48"/>
        <v>0</v>
      </c>
      <c r="W41" s="5">
        <f t="shared" si="48"/>
        <v>0</v>
      </c>
      <c r="X41" s="5">
        <f t="shared" si="47"/>
        <v>0</v>
      </c>
    </row>
    <row r="42" spans="1:24">
      <c r="A42" s="33" t="s">
        <v>163</v>
      </c>
      <c r="B42" s="5">
        <f t="shared" si="46"/>
        <v>2E-3</v>
      </c>
      <c r="C42" s="5">
        <f t="shared" si="46"/>
        <v>0</v>
      </c>
      <c r="D42" s="5">
        <f t="shared" si="46"/>
        <v>0</v>
      </c>
      <c r="E42" s="5">
        <f t="shared" si="46"/>
        <v>0</v>
      </c>
      <c r="F42" s="5">
        <f t="shared" si="46"/>
        <v>0</v>
      </c>
      <c r="G42" s="5">
        <f t="shared" si="46"/>
        <v>0</v>
      </c>
      <c r="H42" s="5">
        <f t="shared" si="46"/>
        <v>0</v>
      </c>
      <c r="I42" s="5">
        <f t="shared" si="46"/>
        <v>0</v>
      </c>
      <c r="J42" s="5">
        <f t="shared" si="46"/>
        <v>0</v>
      </c>
      <c r="K42" s="5">
        <f t="shared" si="46"/>
        <v>0</v>
      </c>
      <c r="M42" s="5">
        <f t="shared" si="47"/>
        <v>0.19999999999999998</v>
      </c>
      <c r="N42" s="5">
        <f t="shared" si="47"/>
        <v>0</v>
      </c>
      <c r="O42" s="5">
        <f t="shared" si="47"/>
        <v>0</v>
      </c>
      <c r="P42" s="5">
        <f t="shared" si="47"/>
        <v>0</v>
      </c>
      <c r="Q42" s="5">
        <f t="shared" si="47"/>
        <v>0</v>
      </c>
      <c r="R42" s="5">
        <f t="shared" si="47"/>
        <v>0</v>
      </c>
      <c r="S42" s="5">
        <f t="shared" si="47"/>
        <v>0</v>
      </c>
      <c r="T42" s="5">
        <f t="shared" ref="T42:W42" si="49">T67*T$8/T$7*T$6/T$5</f>
        <v>0</v>
      </c>
      <c r="U42" s="5">
        <f t="shared" si="49"/>
        <v>0</v>
      </c>
      <c r="V42" s="5">
        <f t="shared" si="49"/>
        <v>0</v>
      </c>
      <c r="W42" s="5">
        <f t="shared" si="49"/>
        <v>0</v>
      </c>
      <c r="X42" s="5">
        <f t="shared" si="47"/>
        <v>0</v>
      </c>
    </row>
    <row r="43" spans="1:24">
      <c r="A43" s="33" t="s">
        <v>164</v>
      </c>
      <c r="B43" s="5">
        <f t="shared" si="46"/>
        <v>2E-3</v>
      </c>
      <c r="C43" s="5">
        <f t="shared" si="46"/>
        <v>0</v>
      </c>
      <c r="D43" s="5">
        <f t="shared" si="46"/>
        <v>0</v>
      </c>
      <c r="E43" s="5">
        <f t="shared" si="46"/>
        <v>0</v>
      </c>
      <c r="F43" s="5">
        <f t="shared" si="46"/>
        <v>0</v>
      </c>
      <c r="G43" s="5">
        <f t="shared" si="46"/>
        <v>0</v>
      </c>
      <c r="H43" s="5">
        <f t="shared" si="46"/>
        <v>0</v>
      </c>
      <c r="I43" s="5">
        <f t="shared" si="46"/>
        <v>0</v>
      </c>
      <c r="J43" s="5">
        <f t="shared" si="46"/>
        <v>0</v>
      </c>
      <c r="K43" s="5">
        <f t="shared" si="46"/>
        <v>0</v>
      </c>
      <c r="M43" s="5">
        <f t="shared" si="47"/>
        <v>0.19999999999999998</v>
      </c>
      <c r="N43" s="5">
        <f t="shared" si="47"/>
        <v>0</v>
      </c>
      <c r="O43" s="5">
        <f t="shared" si="47"/>
        <v>0</v>
      </c>
      <c r="P43" s="5">
        <f t="shared" si="47"/>
        <v>0</v>
      </c>
      <c r="Q43" s="5">
        <f t="shared" si="47"/>
        <v>0</v>
      </c>
      <c r="R43" s="5">
        <f t="shared" si="47"/>
        <v>0</v>
      </c>
      <c r="S43" s="5">
        <f t="shared" si="47"/>
        <v>0</v>
      </c>
      <c r="T43" s="5">
        <f t="shared" ref="T43:W43" si="50">T68*T$8/T$7*T$6/T$5</f>
        <v>0</v>
      </c>
      <c r="U43" s="5">
        <f t="shared" si="50"/>
        <v>0</v>
      </c>
      <c r="V43" s="5">
        <f t="shared" si="50"/>
        <v>0</v>
      </c>
      <c r="W43" s="5">
        <f t="shared" si="50"/>
        <v>0</v>
      </c>
      <c r="X43" s="5">
        <f t="shared" si="47"/>
        <v>0</v>
      </c>
    </row>
    <row r="44" spans="1:24">
      <c r="A44" s="33" t="s">
        <v>165</v>
      </c>
      <c r="B44" s="5">
        <f t="shared" si="46"/>
        <v>2E-3</v>
      </c>
      <c r="C44" s="5">
        <f t="shared" si="46"/>
        <v>0</v>
      </c>
      <c r="D44" s="5">
        <f t="shared" si="46"/>
        <v>0</v>
      </c>
      <c r="E44" s="5">
        <f t="shared" si="46"/>
        <v>0</v>
      </c>
      <c r="F44" s="5">
        <f t="shared" si="46"/>
        <v>0</v>
      </c>
      <c r="G44" s="5">
        <f t="shared" si="46"/>
        <v>0</v>
      </c>
      <c r="H44" s="5">
        <f t="shared" si="46"/>
        <v>0</v>
      </c>
      <c r="I44" s="5">
        <f t="shared" si="46"/>
        <v>0</v>
      </c>
      <c r="J44" s="5">
        <f t="shared" si="46"/>
        <v>0</v>
      </c>
      <c r="K44" s="5">
        <f t="shared" si="46"/>
        <v>0</v>
      </c>
      <c r="M44" s="5">
        <f t="shared" si="47"/>
        <v>0.19999999999999998</v>
      </c>
      <c r="N44" s="5">
        <f t="shared" si="47"/>
        <v>0</v>
      </c>
      <c r="O44" s="5">
        <f t="shared" si="47"/>
        <v>0</v>
      </c>
      <c r="P44" s="5">
        <f t="shared" si="47"/>
        <v>0</v>
      </c>
      <c r="Q44" s="5">
        <f t="shared" si="47"/>
        <v>0</v>
      </c>
      <c r="R44" s="5">
        <f t="shared" si="47"/>
        <v>0</v>
      </c>
      <c r="S44" s="5">
        <f t="shared" si="47"/>
        <v>0</v>
      </c>
      <c r="T44" s="5">
        <f t="shared" ref="T44:W44" si="51">T69*T$8/T$7*T$6/T$5</f>
        <v>0</v>
      </c>
      <c r="U44" s="5">
        <f t="shared" si="51"/>
        <v>0</v>
      </c>
      <c r="V44" s="5">
        <f t="shared" si="51"/>
        <v>0</v>
      </c>
      <c r="W44" s="5">
        <f t="shared" si="51"/>
        <v>0</v>
      </c>
      <c r="X44" s="5">
        <f t="shared" si="47"/>
        <v>0</v>
      </c>
    </row>
    <row r="45" spans="1:24">
      <c r="A45" s="33" t="s">
        <v>166</v>
      </c>
      <c r="B45" s="5">
        <f t="shared" si="46"/>
        <v>2E-3</v>
      </c>
      <c r="C45" s="5">
        <f t="shared" si="46"/>
        <v>0</v>
      </c>
      <c r="D45" s="5">
        <f t="shared" si="46"/>
        <v>0</v>
      </c>
      <c r="E45" s="5">
        <f t="shared" si="46"/>
        <v>0</v>
      </c>
      <c r="F45" s="5">
        <f t="shared" si="46"/>
        <v>0</v>
      </c>
      <c r="G45" s="5">
        <f t="shared" si="46"/>
        <v>0</v>
      </c>
      <c r="H45" s="5">
        <f t="shared" si="46"/>
        <v>0</v>
      </c>
      <c r="I45" s="5">
        <f t="shared" si="46"/>
        <v>0</v>
      </c>
      <c r="J45" s="5">
        <f t="shared" si="46"/>
        <v>0</v>
      </c>
      <c r="K45" s="5">
        <f t="shared" si="46"/>
        <v>0</v>
      </c>
      <c r="M45" s="5">
        <f t="shared" si="47"/>
        <v>0.19999999999999998</v>
      </c>
      <c r="N45" s="5">
        <f t="shared" si="47"/>
        <v>0</v>
      </c>
      <c r="O45" s="5">
        <f t="shared" si="47"/>
        <v>0</v>
      </c>
      <c r="P45" s="5">
        <f t="shared" si="47"/>
        <v>0</v>
      </c>
      <c r="Q45" s="5">
        <f t="shared" si="47"/>
        <v>0</v>
      </c>
      <c r="R45" s="5">
        <f t="shared" si="47"/>
        <v>0</v>
      </c>
      <c r="S45" s="5">
        <f t="shared" si="47"/>
        <v>0</v>
      </c>
      <c r="T45" s="5">
        <f t="shared" ref="T45:W45" si="52">T70*T$8/T$7*T$6/T$5</f>
        <v>0</v>
      </c>
      <c r="U45" s="5">
        <f t="shared" si="52"/>
        <v>0</v>
      </c>
      <c r="V45" s="5">
        <f t="shared" si="52"/>
        <v>0</v>
      </c>
      <c r="W45" s="5">
        <f t="shared" si="52"/>
        <v>0</v>
      </c>
      <c r="X45" s="5">
        <f t="shared" si="47"/>
        <v>0</v>
      </c>
    </row>
    <row r="46" spans="1:24">
      <c r="A46" s="33" t="s">
        <v>167</v>
      </c>
      <c r="B46" s="5">
        <f t="shared" si="46"/>
        <v>2E-3</v>
      </c>
      <c r="C46" s="5">
        <f t="shared" si="46"/>
        <v>0</v>
      </c>
      <c r="D46" s="5">
        <f t="shared" si="46"/>
        <v>0</v>
      </c>
      <c r="E46" s="5">
        <f t="shared" si="46"/>
        <v>0</v>
      </c>
      <c r="F46" s="5">
        <f t="shared" si="46"/>
        <v>0</v>
      </c>
      <c r="G46" s="5">
        <f t="shared" si="46"/>
        <v>0</v>
      </c>
      <c r="H46" s="5">
        <f t="shared" si="46"/>
        <v>0</v>
      </c>
      <c r="I46" s="5">
        <f t="shared" si="46"/>
        <v>0</v>
      </c>
      <c r="J46" s="5">
        <f t="shared" si="46"/>
        <v>0</v>
      </c>
      <c r="K46" s="5">
        <f t="shared" si="46"/>
        <v>0</v>
      </c>
      <c r="M46" s="5">
        <f t="shared" si="47"/>
        <v>0.19999999999999998</v>
      </c>
      <c r="N46" s="5">
        <f t="shared" si="47"/>
        <v>0</v>
      </c>
      <c r="O46" s="5">
        <f t="shared" si="47"/>
        <v>0</v>
      </c>
      <c r="P46" s="5">
        <f t="shared" si="47"/>
        <v>0</v>
      </c>
      <c r="Q46" s="5">
        <f t="shared" si="47"/>
        <v>0</v>
      </c>
      <c r="R46" s="5">
        <f t="shared" si="47"/>
        <v>0</v>
      </c>
      <c r="S46" s="5">
        <f t="shared" si="47"/>
        <v>0</v>
      </c>
      <c r="T46" s="5">
        <f t="shared" ref="T46:W46" si="53">T71*T$8/T$7*T$6/T$5</f>
        <v>0</v>
      </c>
      <c r="U46" s="5">
        <f t="shared" si="53"/>
        <v>0</v>
      </c>
      <c r="V46" s="5">
        <f t="shared" si="53"/>
        <v>0</v>
      </c>
      <c r="W46" s="5">
        <f t="shared" si="53"/>
        <v>0</v>
      </c>
      <c r="X46" s="5">
        <f t="shared" si="47"/>
        <v>0</v>
      </c>
    </row>
    <row r="47" spans="1:24">
      <c r="A47" s="33" t="s">
        <v>168</v>
      </c>
      <c r="B47" s="5">
        <f t="shared" si="46"/>
        <v>2E-3</v>
      </c>
      <c r="C47" s="5">
        <f t="shared" si="46"/>
        <v>0</v>
      </c>
      <c r="D47" s="5">
        <f t="shared" si="46"/>
        <v>0</v>
      </c>
      <c r="E47" s="5">
        <f t="shared" si="46"/>
        <v>0</v>
      </c>
      <c r="F47" s="5">
        <f t="shared" si="46"/>
        <v>0</v>
      </c>
      <c r="G47" s="5">
        <f t="shared" si="46"/>
        <v>0</v>
      </c>
      <c r="H47" s="5">
        <f t="shared" si="46"/>
        <v>0</v>
      </c>
      <c r="I47" s="5">
        <f t="shared" si="46"/>
        <v>0</v>
      </c>
      <c r="J47" s="5">
        <f t="shared" si="46"/>
        <v>0</v>
      </c>
      <c r="K47" s="5">
        <f t="shared" si="46"/>
        <v>0</v>
      </c>
      <c r="M47" s="5">
        <f t="shared" si="47"/>
        <v>0.19999999999999998</v>
      </c>
      <c r="N47" s="5">
        <f t="shared" si="47"/>
        <v>0</v>
      </c>
      <c r="O47" s="5">
        <f t="shared" si="47"/>
        <v>0</v>
      </c>
      <c r="P47" s="5">
        <f t="shared" si="47"/>
        <v>0</v>
      </c>
      <c r="Q47" s="5">
        <f t="shared" si="47"/>
        <v>0</v>
      </c>
      <c r="R47" s="5">
        <f t="shared" si="47"/>
        <v>0</v>
      </c>
      <c r="S47" s="5">
        <f t="shared" si="47"/>
        <v>0</v>
      </c>
      <c r="T47" s="5">
        <f t="shared" ref="T47:W47" si="54">T72*T$8/T$7*T$6/T$5</f>
        <v>0</v>
      </c>
      <c r="U47" s="5">
        <f t="shared" si="54"/>
        <v>0</v>
      </c>
      <c r="V47" s="5">
        <f t="shared" si="54"/>
        <v>0</v>
      </c>
      <c r="W47" s="5">
        <f t="shared" si="54"/>
        <v>0</v>
      </c>
      <c r="X47" s="5">
        <f t="shared" si="47"/>
        <v>0</v>
      </c>
    </row>
    <row r="48" spans="1:24">
      <c r="A48" s="33" t="s">
        <v>189</v>
      </c>
      <c r="B48" s="5">
        <f t="shared" si="46"/>
        <v>2E-3</v>
      </c>
      <c r="C48" s="5">
        <f t="shared" si="46"/>
        <v>0</v>
      </c>
      <c r="D48" s="5">
        <f t="shared" si="46"/>
        <v>0</v>
      </c>
      <c r="E48" s="5">
        <f t="shared" si="46"/>
        <v>0</v>
      </c>
      <c r="F48" s="5">
        <f t="shared" si="46"/>
        <v>0</v>
      </c>
      <c r="G48" s="5">
        <f t="shared" si="46"/>
        <v>0</v>
      </c>
      <c r="H48" s="5">
        <f t="shared" si="46"/>
        <v>0</v>
      </c>
      <c r="I48" s="5">
        <f t="shared" si="46"/>
        <v>0</v>
      </c>
      <c r="J48" s="5">
        <f t="shared" si="46"/>
        <v>0</v>
      </c>
      <c r="K48" s="5">
        <f t="shared" si="46"/>
        <v>0</v>
      </c>
      <c r="M48" s="5">
        <f t="shared" si="47"/>
        <v>0.19999999999999998</v>
      </c>
      <c r="N48" s="5">
        <f t="shared" si="47"/>
        <v>0</v>
      </c>
      <c r="O48" s="5">
        <f t="shared" si="47"/>
        <v>0</v>
      </c>
      <c r="P48" s="5">
        <f t="shared" si="47"/>
        <v>0</v>
      </c>
      <c r="Q48" s="5">
        <f t="shared" si="47"/>
        <v>0</v>
      </c>
      <c r="R48" s="5">
        <f t="shared" si="47"/>
        <v>0</v>
      </c>
      <c r="S48" s="5">
        <f t="shared" si="47"/>
        <v>0</v>
      </c>
      <c r="T48" s="5">
        <f t="shared" ref="T48:W48" si="55">T73*T$8/T$7*T$6/T$5</f>
        <v>0</v>
      </c>
      <c r="U48" s="5">
        <f t="shared" si="55"/>
        <v>0</v>
      </c>
      <c r="V48" s="5">
        <f t="shared" si="55"/>
        <v>0</v>
      </c>
      <c r="W48" s="5">
        <f t="shared" si="55"/>
        <v>0</v>
      </c>
      <c r="X48" s="5">
        <f t="shared" si="47"/>
        <v>0</v>
      </c>
    </row>
    <row r="49" spans="1:24">
      <c r="A49" s="33" t="s">
        <v>170</v>
      </c>
      <c r="B49" s="5">
        <f t="shared" si="46"/>
        <v>2E-3</v>
      </c>
      <c r="C49" s="5">
        <f t="shared" si="46"/>
        <v>0</v>
      </c>
      <c r="D49" s="5">
        <f t="shared" si="46"/>
        <v>0</v>
      </c>
      <c r="E49" s="5">
        <f t="shared" si="46"/>
        <v>0</v>
      </c>
      <c r="F49" s="5">
        <f t="shared" si="46"/>
        <v>0</v>
      </c>
      <c r="G49" s="5">
        <f t="shared" si="46"/>
        <v>0</v>
      </c>
      <c r="H49" s="5">
        <f t="shared" si="46"/>
        <v>0</v>
      </c>
      <c r="I49" s="5">
        <f t="shared" si="46"/>
        <v>0</v>
      </c>
      <c r="J49" s="5">
        <f t="shared" si="46"/>
        <v>0</v>
      </c>
      <c r="K49" s="5">
        <f t="shared" si="46"/>
        <v>0</v>
      </c>
      <c r="M49" s="5">
        <f t="shared" si="47"/>
        <v>0.19999999999999998</v>
      </c>
      <c r="N49" s="5">
        <f t="shared" si="47"/>
        <v>0</v>
      </c>
      <c r="O49" s="5">
        <f t="shared" si="47"/>
        <v>0</v>
      </c>
      <c r="P49" s="5">
        <f t="shared" si="47"/>
        <v>0</v>
      </c>
      <c r="Q49" s="5">
        <f t="shared" si="47"/>
        <v>0</v>
      </c>
      <c r="R49" s="5">
        <f t="shared" si="47"/>
        <v>0</v>
      </c>
      <c r="S49" s="5">
        <f t="shared" si="47"/>
        <v>0</v>
      </c>
      <c r="T49" s="5">
        <f t="shared" ref="T49:W49" si="56">T74*T$8/T$7*T$6/T$5</f>
        <v>0</v>
      </c>
      <c r="U49" s="5">
        <f t="shared" si="56"/>
        <v>0</v>
      </c>
      <c r="V49" s="5">
        <f t="shared" si="56"/>
        <v>0</v>
      </c>
      <c r="W49" s="5">
        <f t="shared" si="56"/>
        <v>0</v>
      </c>
      <c r="X49" s="5">
        <f t="shared" si="47"/>
        <v>0</v>
      </c>
    </row>
    <row r="50" spans="1:24">
      <c r="A50" s="33" t="s">
        <v>171</v>
      </c>
      <c r="B50" s="5">
        <f t="shared" si="46"/>
        <v>2E-3</v>
      </c>
      <c r="C50" s="5">
        <f t="shared" si="46"/>
        <v>0</v>
      </c>
      <c r="D50" s="5">
        <f t="shared" si="46"/>
        <v>0</v>
      </c>
      <c r="E50" s="5">
        <f t="shared" si="46"/>
        <v>0</v>
      </c>
      <c r="F50" s="5">
        <f t="shared" si="46"/>
        <v>0</v>
      </c>
      <c r="G50" s="5">
        <f t="shared" si="46"/>
        <v>0</v>
      </c>
      <c r="H50" s="5">
        <f t="shared" si="46"/>
        <v>0</v>
      </c>
      <c r="I50" s="5">
        <f t="shared" si="46"/>
        <v>0</v>
      </c>
      <c r="J50" s="5">
        <f t="shared" si="46"/>
        <v>0</v>
      </c>
      <c r="K50" s="5">
        <f t="shared" si="46"/>
        <v>0</v>
      </c>
      <c r="M50" s="5">
        <f t="shared" si="47"/>
        <v>0.19999999999999998</v>
      </c>
      <c r="N50" s="5">
        <f t="shared" si="47"/>
        <v>0</v>
      </c>
      <c r="O50" s="5">
        <f t="shared" si="47"/>
        <v>0</v>
      </c>
      <c r="P50" s="5">
        <f t="shared" si="47"/>
        <v>0</v>
      </c>
      <c r="Q50" s="5">
        <f t="shared" si="47"/>
        <v>0</v>
      </c>
      <c r="R50" s="5">
        <f t="shared" si="47"/>
        <v>0</v>
      </c>
      <c r="S50" s="5">
        <f t="shared" si="47"/>
        <v>0</v>
      </c>
      <c r="T50" s="5">
        <f t="shared" ref="T50:W50" si="57">T75*T$8/T$7*T$6/T$5</f>
        <v>0</v>
      </c>
      <c r="U50" s="5">
        <f t="shared" si="57"/>
        <v>0</v>
      </c>
      <c r="V50" s="5">
        <f t="shared" si="57"/>
        <v>0</v>
      </c>
      <c r="W50" s="5">
        <f t="shared" si="57"/>
        <v>0</v>
      </c>
      <c r="X50" s="5">
        <f t="shared" si="47"/>
        <v>0</v>
      </c>
    </row>
    <row r="51" spans="1:24">
      <c r="A51" s="33" t="s">
        <v>172</v>
      </c>
      <c r="B51" s="5">
        <f t="shared" si="46"/>
        <v>2E-3</v>
      </c>
      <c r="C51" s="5">
        <f t="shared" si="46"/>
        <v>0</v>
      </c>
      <c r="D51" s="5">
        <f t="shared" si="46"/>
        <v>0</v>
      </c>
      <c r="E51" s="5">
        <f t="shared" si="46"/>
        <v>0</v>
      </c>
      <c r="F51" s="5">
        <f t="shared" si="46"/>
        <v>0</v>
      </c>
      <c r="G51" s="5">
        <f t="shared" si="46"/>
        <v>0</v>
      </c>
      <c r="H51" s="5">
        <f t="shared" si="46"/>
        <v>0</v>
      </c>
      <c r="I51" s="5">
        <f t="shared" si="46"/>
        <v>0</v>
      </c>
      <c r="J51" s="5">
        <f t="shared" si="46"/>
        <v>0</v>
      </c>
      <c r="K51" s="5">
        <f t="shared" si="46"/>
        <v>0</v>
      </c>
      <c r="M51" s="5">
        <f t="shared" si="47"/>
        <v>0.19999999999999998</v>
      </c>
      <c r="N51" s="5">
        <f t="shared" si="47"/>
        <v>0</v>
      </c>
      <c r="O51" s="5">
        <f t="shared" si="47"/>
        <v>0</v>
      </c>
      <c r="P51" s="5">
        <f t="shared" si="47"/>
        <v>0</v>
      </c>
      <c r="Q51" s="5">
        <f t="shared" si="47"/>
        <v>0</v>
      </c>
      <c r="R51" s="5">
        <f t="shared" si="47"/>
        <v>0</v>
      </c>
      <c r="S51" s="5">
        <f t="shared" si="47"/>
        <v>0</v>
      </c>
      <c r="T51" s="5">
        <f t="shared" ref="T51:W51" si="58">T76*T$8/T$7*T$6/T$5</f>
        <v>0</v>
      </c>
      <c r="U51" s="5">
        <f t="shared" si="58"/>
        <v>0</v>
      </c>
      <c r="V51" s="5">
        <f t="shared" si="58"/>
        <v>0</v>
      </c>
      <c r="W51" s="5">
        <f t="shared" si="58"/>
        <v>0</v>
      </c>
      <c r="X51" s="5">
        <f t="shared" si="47"/>
        <v>0</v>
      </c>
    </row>
    <row r="52" spans="1:24">
      <c r="A52" s="33" t="s">
        <v>173</v>
      </c>
      <c r="B52" s="5">
        <f t="shared" si="46"/>
        <v>2E-3</v>
      </c>
      <c r="C52" s="5">
        <f t="shared" si="46"/>
        <v>0</v>
      </c>
      <c r="D52" s="5">
        <f t="shared" si="46"/>
        <v>0</v>
      </c>
      <c r="E52" s="5">
        <f t="shared" si="46"/>
        <v>0</v>
      </c>
      <c r="F52" s="5">
        <f t="shared" si="46"/>
        <v>0</v>
      </c>
      <c r="G52" s="5">
        <f t="shared" si="46"/>
        <v>0</v>
      </c>
      <c r="H52" s="5">
        <f t="shared" si="46"/>
        <v>0</v>
      </c>
      <c r="I52" s="5">
        <f t="shared" si="46"/>
        <v>0</v>
      </c>
      <c r="J52" s="5">
        <f t="shared" si="46"/>
        <v>0</v>
      </c>
      <c r="K52" s="5">
        <f t="shared" si="46"/>
        <v>0</v>
      </c>
      <c r="M52" s="5">
        <f t="shared" si="47"/>
        <v>0.19999999999999998</v>
      </c>
      <c r="N52" s="5">
        <f t="shared" si="47"/>
        <v>0</v>
      </c>
      <c r="O52" s="5">
        <f t="shared" si="47"/>
        <v>0</v>
      </c>
      <c r="P52" s="5">
        <f t="shared" si="47"/>
        <v>0</v>
      </c>
      <c r="Q52" s="5">
        <f t="shared" si="47"/>
        <v>0</v>
      </c>
      <c r="R52" s="5">
        <f t="shared" si="47"/>
        <v>0</v>
      </c>
      <c r="S52" s="5">
        <f t="shared" si="47"/>
        <v>0</v>
      </c>
      <c r="T52" s="5">
        <f t="shared" ref="T52:W52" si="59">T77*T$8/T$7*T$6/T$5</f>
        <v>0</v>
      </c>
      <c r="U52" s="5">
        <f t="shared" si="59"/>
        <v>0</v>
      </c>
      <c r="V52" s="5">
        <f t="shared" si="59"/>
        <v>0</v>
      </c>
      <c r="W52" s="5">
        <f t="shared" si="59"/>
        <v>0</v>
      </c>
      <c r="X52" s="5">
        <f t="shared" si="47"/>
        <v>0</v>
      </c>
    </row>
    <row r="53" spans="1:24">
      <c r="A53" s="33" t="s">
        <v>174</v>
      </c>
      <c r="B53" s="5">
        <f t="shared" si="46"/>
        <v>2E-3</v>
      </c>
      <c r="C53" s="5">
        <f t="shared" si="46"/>
        <v>0</v>
      </c>
      <c r="D53" s="5">
        <f t="shared" si="46"/>
        <v>0</v>
      </c>
      <c r="E53" s="5">
        <f t="shared" si="46"/>
        <v>0</v>
      </c>
      <c r="F53" s="5">
        <f t="shared" si="46"/>
        <v>0</v>
      </c>
      <c r="G53" s="5">
        <f t="shared" si="46"/>
        <v>0</v>
      </c>
      <c r="H53" s="5">
        <f t="shared" si="46"/>
        <v>0</v>
      </c>
      <c r="I53" s="5">
        <f t="shared" si="46"/>
        <v>0</v>
      </c>
      <c r="J53" s="5">
        <f t="shared" si="46"/>
        <v>0</v>
      </c>
      <c r="K53" s="5">
        <f t="shared" si="46"/>
        <v>0</v>
      </c>
      <c r="M53" s="5">
        <f t="shared" si="47"/>
        <v>0.19999999999999998</v>
      </c>
      <c r="N53" s="5">
        <f t="shared" si="47"/>
        <v>0</v>
      </c>
      <c r="O53" s="5">
        <f t="shared" si="47"/>
        <v>0</v>
      </c>
      <c r="P53" s="5">
        <f t="shared" si="47"/>
        <v>0</v>
      </c>
      <c r="Q53" s="5">
        <f t="shared" si="47"/>
        <v>0</v>
      </c>
      <c r="R53" s="5">
        <f t="shared" si="47"/>
        <v>0</v>
      </c>
      <c r="S53" s="5">
        <f t="shared" si="47"/>
        <v>0</v>
      </c>
      <c r="T53" s="5">
        <f t="shared" ref="T53:W53" si="60">T78*T$8/T$7*T$6/T$5</f>
        <v>0</v>
      </c>
      <c r="U53" s="5">
        <f t="shared" si="60"/>
        <v>0</v>
      </c>
      <c r="V53" s="5">
        <f t="shared" si="60"/>
        <v>0</v>
      </c>
      <c r="W53" s="5">
        <f t="shared" si="60"/>
        <v>0</v>
      </c>
      <c r="X53" s="5">
        <f t="shared" si="47"/>
        <v>0</v>
      </c>
    </row>
    <row r="54" spans="1:24">
      <c r="A54" s="33" t="s">
        <v>175</v>
      </c>
      <c r="B54" s="5">
        <f t="shared" si="46"/>
        <v>2E-3</v>
      </c>
      <c r="C54" s="5">
        <f t="shared" si="46"/>
        <v>0</v>
      </c>
      <c r="D54" s="5">
        <f t="shared" si="46"/>
        <v>0</v>
      </c>
      <c r="E54" s="5">
        <f t="shared" si="46"/>
        <v>0</v>
      </c>
      <c r="F54" s="5">
        <f t="shared" si="46"/>
        <v>0</v>
      </c>
      <c r="G54" s="5">
        <f t="shared" si="46"/>
        <v>0</v>
      </c>
      <c r="H54" s="5">
        <f t="shared" si="46"/>
        <v>0</v>
      </c>
      <c r="I54" s="5">
        <f t="shared" si="46"/>
        <v>0</v>
      </c>
      <c r="J54" s="5">
        <f t="shared" si="46"/>
        <v>0</v>
      </c>
      <c r="K54" s="5">
        <f t="shared" si="46"/>
        <v>0</v>
      </c>
      <c r="M54" s="5">
        <f t="shared" si="47"/>
        <v>0.19999999999999998</v>
      </c>
      <c r="N54" s="5">
        <f t="shared" si="47"/>
        <v>0</v>
      </c>
      <c r="O54" s="5">
        <f t="shared" si="47"/>
        <v>0</v>
      </c>
      <c r="P54" s="5">
        <f t="shared" si="47"/>
        <v>0</v>
      </c>
      <c r="Q54" s="5">
        <f t="shared" si="47"/>
        <v>0</v>
      </c>
      <c r="R54" s="5">
        <f t="shared" si="47"/>
        <v>0</v>
      </c>
      <c r="S54" s="5">
        <f t="shared" si="47"/>
        <v>0</v>
      </c>
      <c r="T54" s="5">
        <f t="shared" ref="T54:W54" si="61">T79*T$8/T$7*T$6/T$5</f>
        <v>0</v>
      </c>
      <c r="U54" s="5">
        <f t="shared" si="61"/>
        <v>0</v>
      </c>
      <c r="V54" s="5">
        <f t="shared" si="61"/>
        <v>0</v>
      </c>
      <c r="W54" s="5">
        <f t="shared" si="61"/>
        <v>0</v>
      </c>
      <c r="X54" s="5">
        <f t="shared" si="47"/>
        <v>0</v>
      </c>
    </row>
    <row r="55" spans="1:24">
      <c r="A55" s="33" t="s">
        <v>190</v>
      </c>
      <c r="B55" s="5">
        <f t="shared" si="46"/>
        <v>2E-3</v>
      </c>
      <c r="C55" s="5">
        <f t="shared" si="46"/>
        <v>0</v>
      </c>
      <c r="D55" s="5">
        <f t="shared" si="46"/>
        <v>0</v>
      </c>
      <c r="E55" s="5">
        <f t="shared" si="46"/>
        <v>0</v>
      </c>
      <c r="F55" s="5">
        <f t="shared" si="46"/>
        <v>0</v>
      </c>
      <c r="G55" s="5">
        <f t="shared" si="46"/>
        <v>0</v>
      </c>
      <c r="H55" s="5">
        <f t="shared" si="46"/>
        <v>0</v>
      </c>
      <c r="I55" s="5">
        <f t="shared" si="46"/>
        <v>0</v>
      </c>
      <c r="J55" s="5">
        <f t="shared" si="46"/>
        <v>0</v>
      </c>
      <c r="K55" s="5">
        <f t="shared" si="46"/>
        <v>0</v>
      </c>
      <c r="M55" s="5">
        <f t="shared" si="47"/>
        <v>0.19999999999999998</v>
      </c>
      <c r="N55" s="5">
        <f t="shared" si="47"/>
        <v>0</v>
      </c>
      <c r="O55" s="5">
        <f t="shared" si="47"/>
        <v>0</v>
      </c>
      <c r="P55" s="5">
        <f t="shared" si="47"/>
        <v>0</v>
      </c>
      <c r="Q55" s="5">
        <f t="shared" si="47"/>
        <v>0</v>
      </c>
      <c r="R55" s="5">
        <f t="shared" si="47"/>
        <v>0</v>
      </c>
      <c r="S55" s="5">
        <f t="shared" si="47"/>
        <v>0</v>
      </c>
      <c r="T55" s="5">
        <f t="shared" ref="T55:W55" si="62">T80*T$8/T$7*T$6/T$5</f>
        <v>0</v>
      </c>
      <c r="U55" s="5">
        <f t="shared" si="62"/>
        <v>0</v>
      </c>
      <c r="V55" s="5">
        <f t="shared" si="62"/>
        <v>0</v>
      </c>
      <c r="W55" s="5">
        <f t="shared" si="62"/>
        <v>0</v>
      </c>
      <c r="X55" s="5">
        <f t="shared" si="47"/>
        <v>0</v>
      </c>
    </row>
    <row r="56" spans="1:24">
      <c r="A56" s="33" t="s">
        <v>177</v>
      </c>
      <c r="B56" s="5">
        <f t="shared" si="46"/>
        <v>2E-3</v>
      </c>
      <c r="C56" s="5">
        <f t="shared" si="46"/>
        <v>0</v>
      </c>
      <c r="D56" s="5">
        <f t="shared" si="46"/>
        <v>0</v>
      </c>
      <c r="E56" s="5">
        <f t="shared" si="46"/>
        <v>0</v>
      </c>
      <c r="F56" s="5">
        <f t="shared" si="46"/>
        <v>0</v>
      </c>
      <c r="G56" s="5">
        <f t="shared" si="46"/>
        <v>0</v>
      </c>
      <c r="H56" s="5">
        <f t="shared" si="46"/>
        <v>0</v>
      </c>
      <c r="I56" s="5">
        <f t="shared" si="46"/>
        <v>0</v>
      </c>
      <c r="J56" s="5">
        <f t="shared" si="46"/>
        <v>0</v>
      </c>
      <c r="K56" s="5">
        <f t="shared" si="46"/>
        <v>0</v>
      </c>
      <c r="M56" s="5">
        <f t="shared" si="47"/>
        <v>0.19999999999999998</v>
      </c>
      <c r="N56" s="5">
        <f t="shared" si="47"/>
        <v>0</v>
      </c>
      <c r="O56" s="5">
        <f t="shared" si="47"/>
        <v>0</v>
      </c>
      <c r="P56" s="5">
        <f t="shared" si="47"/>
        <v>0</v>
      </c>
      <c r="Q56" s="5">
        <f t="shared" si="47"/>
        <v>0</v>
      </c>
      <c r="R56" s="5">
        <f t="shared" si="47"/>
        <v>0</v>
      </c>
      <c r="S56" s="5">
        <f t="shared" si="47"/>
        <v>0</v>
      </c>
      <c r="T56" s="5">
        <f t="shared" ref="T56:W56" si="63">T81*T$8/T$7*T$6/T$5</f>
        <v>0</v>
      </c>
      <c r="U56" s="5">
        <f t="shared" si="63"/>
        <v>0</v>
      </c>
      <c r="V56" s="5">
        <f t="shared" si="63"/>
        <v>0</v>
      </c>
      <c r="W56" s="5">
        <f t="shared" si="63"/>
        <v>0</v>
      </c>
      <c r="X56" s="5">
        <f t="shared" si="47"/>
        <v>0</v>
      </c>
    </row>
    <row r="57" spans="1:24">
      <c r="A57" s="33" t="s">
        <v>178</v>
      </c>
      <c r="B57" s="5">
        <f t="shared" ref="B57:K61" si="64">B82*B$8/B$7*B$6/B$5</f>
        <v>2E-3</v>
      </c>
      <c r="C57" s="5">
        <f t="shared" si="64"/>
        <v>0</v>
      </c>
      <c r="D57" s="5">
        <f t="shared" si="64"/>
        <v>0</v>
      </c>
      <c r="E57" s="5">
        <f t="shared" si="64"/>
        <v>0</v>
      </c>
      <c r="F57" s="5">
        <f t="shared" si="64"/>
        <v>0</v>
      </c>
      <c r="G57" s="5">
        <f t="shared" si="64"/>
        <v>0</v>
      </c>
      <c r="H57" s="5">
        <f t="shared" si="64"/>
        <v>0</v>
      </c>
      <c r="I57" s="5">
        <f t="shared" si="64"/>
        <v>0</v>
      </c>
      <c r="J57" s="5">
        <f t="shared" si="64"/>
        <v>0</v>
      </c>
      <c r="K57" s="5">
        <f t="shared" si="64"/>
        <v>0</v>
      </c>
      <c r="M57" s="5">
        <f t="shared" ref="M57:X61" si="65">M82*M$8/M$7*M$6/M$5</f>
        <v>0.19999999999999998</v>
      </c>
      <c r="N57" s="5">
        <f t="shared" si="65"/>
        <v>0</v>
      </c>
      <c r="O57" s="5">
        <f t="shared" si="65"/>
        <v>0</v>
      </c>
      <c r="P57" s="5">
        <f t="shared" si="65"/>
        <v>0</v>
      </c>
      <c r="Q57" s="5">
        <f t="shared" si="65"/>
        <v>0</v>
      </c>
      <c r="R57" s="5">
        <f t="shared" si="65"/>
        <v>0</v>
      </c>
      <c r="S57" s="5">
        <f t="shared" si="65"/>
        <v>0</v>
      </c>
      <c r="T57" s="5">
        <f t="shared" ref="T57:W57" si="66">T82*T$8/T$7*T$6/T$5</f>
        <v>0</v>
      </c>
      <c r="U57" s="5">
        <f t="shared" si="66"/>
        <v>0</v>
      </c>
      <c r="V57" s="5">
        <f t="shared" si="66"/>
        <v>0</v>
      </c>
      <c r="W57" s="5">
        <f t="shared" si="66"/>
        <v>0</v>
      </c>
      <c r="X57" s="5">
        <f t="shared" si="65"/>
        <v>0</v>
      </c>
    </row>
    <row r="58" spans="1:24">
      <c r="A58" s="33" t="s">
        <v>179</v>
      </c>
      <c r="B58" s="5">
        <f t="shared" si="64"/>
        <v>2E-3</v>
      </c>
      <c r="C58" s="5">
        <f t="shared" si="64"/>
        <v>0</v>
      </c>
      <c r="D58" s="5">
        <f t="shared" si="64"/>
        <v>0</v>
      </c>
      <c r="E58" s="5">
        <f t="shared" si="64"/>
        <v>0</v>
      </c>
      <c r="F58" s="5">
        <f t="shared" si="64"/>
        <v>0</v>
      </c>
      <c r="G58" s="5">
        <f t="shared" si="64"/>
        <v>0</v>
      </c>
      <c r="H58" s="5">
        <f t="shared" si="64"/>
        <v>0</v>
      </c>
      <c r="I58" s="5">
        <f t="shared" si="64"/>
        <v>0</v>
      </c>
      <c r="J58" s="5">
        <f t="shared" si="64"/>
        <v>0</v>
      </c>
      <c r="K58" s="5">
        <f t="shared" si="64"/>
        <v>0</v>
      </c>
      <c r="M58" s="5">
        <f t="shared" si="65"/>
        <v>0.19999999999999998</v>
      </c>
      <c r="N58" s="5">
        <f t="shared" si="65"/>
        <v>0</v>
      </c>
      <c r="O58" s="5">
        <f t="shared" si="65"/>
        <v>0</v>
      </c>
      <c r="P58" s="5">
        <f t="shared" si="65"/>
        <v>0</v>
      </c>
      <c r="Q58" s="5">
        <f t="shared" si="65"/>
        <v>0</v>
      </c>
      <c r="R58" s="5">
        <f t="shared" si="65"/>
        <v>0</v>
      </c>
      <c r="S58" s="5">
        <f t="shared" si="65"/>
        <v>0</v>
      </c>
      <c r="T58" s="5">
        <f t="shared" ref="T58:W58" si="67">T83*T$8/T$7*T$6/T$5</f>
        <v>0</v>
      </c>
      <c r="U58" s="5">
        <f t="shared" si="67"/>
        <v>0</v>
      </c>
      <c r="V58" s="5">
        <f t="shared" si="67"/>
        <v>0</v>
      </c>
      <c r="W58" s="5">
        <f t="shared" si="67"/>
        <v>0</v>
      </c>
      <c r="X58" s="5">
        <f t="shared" si="65"/>
        <v>0</v>
      </c>
    </row>
    <row r="59" spans="1:24">
      <c r="A59" s="33" t="s">
        <v>180</v>
      </c>
      <c r="B59" s="5">
        <f t="shared" si="64"/>
        <v>2E-3</v>
      </c>
      <c r="C59" s="5">
        <f t="shared" si="64"/>
        <v>0</v>
      </c>
      <c r="D59" s="5">
        <f t="shared" si="64"/>
        <v>0</v>
      </c>
      <c r="E59" s="5">
        <f t="shared" si="64"/>
        <v>0</v>
      </c>
      <c r="F59" s="5">
        <f t="shared" si="64"/>
        <v>0</v>
      </c>
      <c r="G59" s="5">
        <f t="shared" si="64"/>
        <v>0</v>
      </c>
      <c r="H59" s="5">
        <f t="shared" si="64"/>
        <v>0</v>
      </c>
      <c r="I59" s="5">
        <f t="shared" si="64"/>
        <v>0</v>
      </c>
      <c r="J59" s="5">
        <f t="shared" si="64"/>
        <v>0</v>
      </c>
      <c r="K59" s="5">
        <f t="shared" si="64"/>
        <v>0</v>
      </c>
      <c r="M59" s="5">
        <f t="shared" si="65"/>
        <v>0.19999999999999998</v>
      </c>
      <c r="N59" s="5">
        <f t="shared" si="65"/>
        <v>0</v>
      </c>
      <c r="O59" s="5">
        <f t="shared" si="65"/>
        <v>0</v>
      </c>
      <c r="P59" s="5">
        <f t="shared" si="65"/>
        <v>0</v>
      </c>
      <c r="Q59" s="5">
        <f t="shared" si="65"/>
        <v>0</v>
      </c>
      <c r="R59" s="5">
        <f t="shared" si="65"/>
        <v>0</v>
      </c>
      <c r="S59" s="5">
        <f t="shared" si="65"/>
        <v>0</v>
      </c>
      <c r="T59" s="5">
        <f t="shared" ref="T59:W59" si="68">T84*T$8/T$7*T$6/T$5</f>
        <v>0</v>
      </c>
      <c r="U59" s="5">
        <f t="shared" si="68"/>
        <v>0</v>
      </c>
      <c r="V59" s="5">
        <f t="shared" si="68"/>
        <v>0</v>
      </c>
      <c r="W59" s="5">
        <f t="shared" si="68"/>
        <v>0</v>
      </c>
      <c r="X59" s="5">
        <f t="shared" si="65"/>
        <v>0</v>
      </c>
    </row>
    <row r="60" spans="1:24">
      <c r="A60" s="33" t="s">
        <v>181</v>
      </c>
      <c r="B60" s="5">
        <f t="shared" si="64"/>
        <v>2E-3</v>
      </c>
      <c r="C60" s="5">
        <f t="shared" si="64"/>
        <v>0</v>
      </c>
      <c r="D60" s="5">
        <f t="shared" si="64"/>
        <v>0</v>
      </c>
      <c r="E60" s="5">
        <f t="shared" si="64"/>
        <v>0</v>
      </c>
      <c r="F60" s="5">
        <f t="shared" si="64"/>
        <v>0</v>
      </c>
      <c r="G60" s="5">
        <f t="shared" si="64"/>
        <v>0</v>
      </c>
      <c r="H60" s="5">
        <f t="shared" si="64"/>
        <v>0</v>
      </c>
      <c r="I60" s="5">
        <f t="shared" si="64"/>
        <v>0</v>
      </c>
      <c r="J60" s="5">
        <f t="shared" si="64"/>
        <v>0</v>
      </c>
      <c r="K60" s="5">
        <f t="shared" si="64"/>
        <v>0</v>
      </c>
      <c r="M60" s="5">
        <f t="shared" si="65"/>
        <v>0.19999999999999998</v>
      </c>
      <c r="N60" s="5">
        <f t="shared" si="65"/>
        <v>0</v>
      </c>
      <c r="O60" s="5">
        <f t="shared" si="65"/>
        <v>0</v>
      </c>
      <c r="P60" s="5">
        <f t="shared" si="65"/>
        <v>0</v>
      </c>
      <c r="Q60" s="5">
        <f t="shared" si="65"/>
        <v>0</v>
      </c>
      <c r="R60" s="5">
        <f t="shared" si="65"/>
        <v>0</v>
      </c>
      <c r="S60" s="5">
        <f t="shared" si="65"/>
        <v>0</v>
      </c>
      <c r="T60" s="5">
        <f t="shared" ref="T60:W60" si="69">T85*T$8/T$7*T$6/T$5</f>
        <v>0</v>
      </c>
      <c r="U60" s="5">
        <f t="shared" si="69"/>
        <v>0</v>
      </c>
      <c r="V60" s="5">
        <f t="shared" si="69"/>
        <v>0</v>
      </c>
      <c r="W60" s="5">
        <f t="shared" si="69"/>
        <v>0</v>
      </c>
      <c r="X60" s="5">
        <f t="shared" si="65"/>
        <v>0</v>
      </c>
    </row>
    <row r="61" spans="1:24">
      <c r="A61" s="33" t="s">
        <v>182</v>
      </c>
      <c r="B61" s="5">
        <f t="shared" si="64"/>
        <v>2E-3</v>
      </c>
      <c r="C61" s="5">
        <f t="shared" si="64"/>
        <v>0</v>
      </c>
      <c r="D61" s="5">
        <f t="shared" si="64"/>
        <v>0</v>
      </c>
      <c r="E61" s="5">
        <f t="shared" si="64"/>
        <v>0</v>
      </c>
      <c r="F61" s="5">
        <f t="shared" si="64"/>
        <v>0</v>
      </c>
      <c r="G61" s="5">
        <f t="shared" si="64"/>
        <v>0</v>
      </c>
      <c r="H61" s="5">
        <f t="shared" si="64"/>
        <v>0</v>
      </c>
      <c r="I61" s="5">
        <f t="shared" si="64"/>
        <v>0</v>
      </c>
      <c r="J61" s="5">
        <f t="shared" si="64"/>
        <v>0</v>
      </c>
      <c r="K61" s="5">
        <f t="shared" si="64"/>
        <v>0</v>
      </c>
      <c r="M61" s="5">
        <f t="shared" si="65"/>
        <v>0.19999999999999998</v>
      </c>
      <c r="N61" s="5">
        <f t="shared" si="65"/>
        <v>0</v>
      </c>
      <c r="O61" s="5">
        <f t="shared" si="65"/>
        <v>0</v>
      </c>
      <c r="P61" s="5">
        <f t="shared" si="65"/>
        <v>0</v>
      </c>
      <c r="Q61" s="5">
        <f t="shared" si="65"/>
        <v>0</v>
      </c>
      <c r="R61" s="5">
        <f t="shared" si="65"/>
        <v>0</v>
      </c>
      <c r="S61" s="5">
        <f t="shared" si="65"/>
        <v>0</v>
      </c>
      <c r="T61" s="5">
        <f t="shared" ref="T61:W61" si="70">T86*T$8/T$7*T$6/T$5</f>
        <v>0</v>
      </c>
      <c r="U61" s="5">
        <f t="shared" si="70"/>
        <v>0</v>
      </c>
      <c r="V61" s="5">
        <f t="shared" si="70"/>
        <v>0</v>
      </c>
      <c r="W61" s="5">
        <f t="shared" si="70"/>
        <v>0</v>
      </c>
      <c r="X61" s="5">
        <f t="shared" si="65"/>
        <v>0</v>
      </c>
    </row>
    <row r="64" spans="1:24">
      <c r="A64" s="5" t="s">
        <v>191</v>
      </c>
    </row>
    <row r="65" spans="1:24">
      <c r="A65" s="5" t="s">
        <v>25</v>
      </c>
      <c r="B65" s="5" t="str">
        <f t="shared" ref="B65:K65" si="71">B10</f>
        <v>μg/mL</v>
      </c>
      <c r="C65" s="5" t="str">
        <f t="shared" si="71"/>
        <v>μg/mL</v>
      </c>
      <c r="D65" s="5" t="str">
        <f t="shared" si="71"/>
        <v>μg/mL</v>
      </c>
      <c r="E65" s="5" t="str">
        <f t="shared" si="71"/>
        <v>μg/mL</v>
      </c>
      <c r="F65" s="5" t="str">
        <f t="shared" si="71"/>
        <v>μg/mL</v>
      </c>
      <c r="G65" s="5" t="str">
        <f t="shared" si="71"/>
        <v>μg/mL</v>
      </c>
      <c r="H65" s="5" t="str">
        <f t="shared" si="71"/>
        <v>μg/mL</v>
      </c>
      <c r="I65" s="5" t="str">
        <f t="shared" si="71"/>
        <v>μg/mL</v>
      </c>
      <c r="J65" s="5" t="str">
        <f t="shared" si="71"/>
        <v>μg/mL</v>
      </c>
      <c r="K65" s="5" t="str">
        <f t="shared" si="71"/>
        <v>μg/mL</v>
      </c>
      <c r="M65" s="5" t="str">
        <f>$B65</f>
        <v>μg/mL</v>
      </c>
      <c r="N65" s="5" t="str">
        <f t="shared" ref="N65:W65" si="72">$B65</f>
        <v>μg/mL</v>
      </c>
      <c r="O65" s="5" t="str">
        <f t="shared" si="72"/>
        <v>μg/mL</v>
      </c>
      <c r="P65" s="5" t="str">
        <f t="shared" si="72"/>
        <v>μg/mL</v>
      </c>
      <c r="Q65" s="5" t="str">
        <f t="shared" si="72"/>
        <v>μg/mL</v>
      </c>
      <c r="R65" s="5" t="str">
        <f t="shared" si="72"/>
        <v>μg/mL</v>
      </c>
      <c r="S65" s="5" t="str">
        <f t="shared" si="72"/>
        <v>μg/mL</v>
      </c>
      <c r="T65" s="5" t="str">
        <f t="shared" si="72"/>
        <v>μg/mL</v>
      </c>
      <c r="U65" s="5" t="str">
        <f t="shared" si="72"/>
        <v>μg/mL</v>
      </c>
      <c r="V65" s="5" t="str">
        <f t="shared" si="72"/>
        <v>μg/mL</v>
      </c>
      <c r="W65" s="5" t="str">
        <f t="shared" si="72"/>
        <v>μg/mL</v>
      </c>
      <c r="X65" s="5" t="str">
        <f>X10</f>
        <v>μg/mL</v>
      </c>
    </row>
    <row r="66" spans="1:24">
      <c r="A66" s="33" t="s">
        <v>188</v>
      </c>
      <c r="B66" s="5">
        <f t="shared" ref="B66:B86" si="73">B116</f>
        <v>2E-3</v>
      </c>
      <c r="C66" s="32">
        <f>IF(C91&lt;500,0,IF(C91/C$112*C$9/$L141&lt;$B66,0,C91/C$112*C$9/$L141))</f>
        <v>0</v>
      </c>
      <c r="D66" s="32">
        <f t="shared" ref="D66:K66" si="74">IF(D91&lt;500,0,IF(D91/D$112*D$9/$L141&lt;$B66,0,D91/D$112*D$9/$L141))</f>
        <v>0</v>
      </c>
      <c r="E66" s="32">
        <f t="shared" si="74"/>
        <v>0</v>
      </c>
      <c r="F66" s="32">
        <f t="shared" si="74"/>
        <v>0</v>
      </c>
      <c r="G66" s="32">
        <f t="shared" si="74"/>
        <v>0</v>
      </c>
      <c r="H66" s="32">
        <f t="shared" si="74"/>
        <v>0</v>
      </c>
      <c r="I66" s="32">
        <f t="shared" si="74"/>
        <v>0</v>
      </c>
      <c r="J66" s="32">
        <f t="shared" si="74"/>
        <v>0</v>
      </c>
      <c r="K66" s="32">
        <f t="shared" si="74"/>
        <v>0</v>
      </c>
      <c r="M66" s="5">
        <f t="shared" ref="M66:M86" si="75">B11</f>
        <v>2E-3</v>
      </c>
      <c r="N66" s="32">
        <f t="shared" ref="N66:X66" si="76">IF(N91&lt;500,0,IF(N91/N$112*N$9/$L141&lt;$B66,0,N91/N$112*N$9/$L141))</f>
        <v>0</v>
      </c>
      <c r="O66" s="32">
        <f t="shared" si="76"/>
        <v>0</v>
      </c>
      <c r="P66" s="32">
        <f t="shared" si="76"/>
        <v>0</v>
      </c>
      <c r="Q66" s="32">
        <f t="shared" si="76"/>
        <v>0</v>
      </c>
      <c r="R66" s="32">
        <f t="shared" si="76"/>
        <v>0</v>
      </c>
      <c r="S66" s="32">
        <f t="shared" si="76"/>
        <v>0</v>
      </c>
      <c r="T66" s="32">
        <f t="shared" si="76"/>
        <v>0</v>
      </c>
      <c r="U66" s="32">
        <f t="shared" si="76"/>
        <v>0</v>
      </c>
      <c r="V66" s="32">
        <f t="shared" si="76"/>
        <v>0</v>
      </c>
      <c r="W66" s="32">
        <f t="shared" si="76"/>
        <v>0</v>
      </c>
      <c r="X66" s="32">
        <f t="shared" si="76"/>
        <v>0</v>
      </c>
    </row>
    <row r="67" spans="1:24">
      <c r="A67" s="33" t="s">
        <v>163</v>
      </c>
      <c r="B67" s="5">
        <f t="shared" si="73"/>
        <v>2E-3</v>
      </c>
      <c r="C67" s="32">
        <f t="shared" ref="C67:K86" si="77">IF(C92&lt;500,0,IF(C92/C$112*C$9/$L142&lt;$B67,0,C92/C$112*C$9/$L142))</f>
        <v>0</v>
      </c>
      <c r="D67" s="32">
        <f t="shared" si="77"/>
        <v>0</v>
      </c>
      <c r="E67" s="32">
        <f t="shared" si="77"/>
        <v>0</v>
      </c>
      <c r="F67" s="32">
        <f t="shared" si="77"/>
        <v>0</v>
      </c>
      <c r="G67" s="32">
        <f t="shared" si="77"/>
        <v>0</v>
      </c>
      <c r="H67" s="32">
        <f t="shared" si="77"/>
        <v>0</v>
      </c>
      <c r="I67" s="32">
        <f t="shared" si="77"/>
        <v>0</v>
      </c>
      <c r="J67" s="32">
        <f t="shared" si="77"/>
        <v>0</v>
      </c>
      <c r="K67" s="32">
        <f t="shared" si="77"/>
        <v>0</v>
      </c>
      <c r="M67" s="5">
        <f t="shared" si="75"/>
        <v>2E-3</v>
      </c>
      <c r="N67" s="32">
        <f t="shared" ref="N67:X67" si="78">IF(N92&lt;500,0,IF(N92/N$112*N$9/$L142&lt;$B67,0,N92/N$112*N$9/$L142))</f>
        <v>0</v>
      </c>
      <c r="O67" s="32">
        <f t="shared" si="78"/>
        <v>0</v>
      </c>
      <c r="P67" s="32">
        <f t="shared" si="78"/>
        <v>0</v>
      </c>
      <c r="Q67" s="32">
        <f t="shared" si="78"/>
        <v>0</v>
      </c>
      <c r="R67" s="32">
        <f t="shared" si="78"/>
        <v>0</v>
      </c>
      <c r="S67" s="32">
        <f t="shared" si="78"/>
        <v>0</v>
      </c>
      <c r="T67" s="32">
        <f t="shared" si="78"/>
        <v>0</v>
      </c>
      <c r="U67" s="32">
        <f t="shared" si="78"/>
        <v>0</v>
      </c>
      <c r="V67" s="32">
        <f t="shared" si="78"/>
        <v>0</v>
      </c>
      <c r="W67" s="32">
        <f t="shared" si="78"/>
        <v>0</v>
      </c>
      <c r="X67" s="32">
        <f t="shared" si="78"/>
        <v>0</v>
      </c>
    </row>
    <row r="68" spans="1:24">
      <c r="A68" s="33" t="s">
        <v>164</v>
      </c>
      <c r="B68" s="5">
        <f t="shared" si="73"/>
        <v>2E-3</v>
      </c>
      <c r="C68" s="32">
        <f t="shared" si="77"/>
        <v>0</v>
      </c>
      <c r="D68" s="32">
        <f t="shared" si="77"/>
        <v>0</v>
      </c>
      <c r="E68" s="32">
        <f t="shared" si="77"/>
        <v>0</v>
      </c>
      <c r="F68" s="32">
        <f t="shared" si="77"/>
        <v>0</v>
      </c>
      <c r="G68" s="32">
        <f t="shared" si="77"/>
        <v>0</v>
      </c>
      <c r="H68" s="32">
        <f t="shared" si="77"/>
        <v>0</v>
      </c>
      <c r="I68" s="32">
        <f t="shared" si="77"/>
        <v>0</v>
      </c>
      <c r="J68" s="32">
        <f t="shared" si="77"/>
        <v>0</v>
      </c>
      <c r="K68" s="32">
        <f t="shared" si="77"/>
        <v>0</v>
      </c>
      <c r="M68" s="5">
        <f t="shared" si="75"/>
        <v>2E-3</v>
      </c>
      <c r="N68" s="32">
        <f t="shared" ref="N68:X68" si="79">IF(N93&lt;500,0,IF(N93/N$112*N$9/$L143&lt;$B68,0,N93/N$112*N$9/$L143))</f>
        <v>0</v>
      </c>
      <c r="O68" s="32">
        <f t="shared" si="79"/>
        <v>0</v>
      </c>
      <c r="P68" s="32">
        <f t="shared" si="79"/>
        <v>0</v>
      </c>
      <c r="Q68" s="32">
        <f t="shared" si="79"/>
        <v>0</v>
      </c>
      <c r="R68" s="32">
        <f t="shared" si="79"/>
        <v>0</v>
      </c>
      <c r="S68" s="32">
        <f t="shared" si="79"/>
        <v>0</v>
      </c>
      <c r="T68" s="32">
        <f t="shared" si="79"/>
        <v>0</v>
      </c>
      <c r="U68" s="32">
        <f t="shared" si="79"/>
        <v>0</v>
      </c>
      <c r="V68" s="32">
        <f t="shared" si="79"/>
        <v>0</v>
      </c>
      <c r="W68" s="32">
        <f t="shared" si="79"/>
        <v>0</v>
      </c>
      <c r="X68" s="32">
        <f t="shared" si="79"/>
        <v>0</v>
      </c>
    </row>
    <row r="69" spans="1:24">
      <c r="A69" s="33" t="s">
        <v>165</v>
      </c>
      <c r="B69" s="5">
        <f t="shared" si="73"/>
        <v>2E-3</v>
      </c>
      <c r="C69" s="32">
        <f t="shared" si="77"/>
        <v>0</v>
      </c>
      <c r="D69" s="32">
        <f t="shared" si="77"/>
        <v>0</v>
      </c>
      <c r="E69" s="32">
        <f t="shared" si="77"/>
        <v>0</v>
      </c>
      <c r="F69" s="32">
        <f t="shared" si="77"/>
        <v>0</v>
      </c>
      <c r="G69" s="32">
        <f t="shared" si="77"/>
        <v>0</v>
      </c>
      <c r="H69" s="32">
        <f t="shared" si="77"/>
        <v>0</v>
      </c>
      <c r="I69" s="32">
        <f t="shared" si="77"/>
        <v>0</v>
      </c>
      <c r="J69" s="32">
        <f t="shared" si="77"/>
        <v>0</v>
      </c>
      <c r="K69" s="32">
        <f t="shared" si="77"/>
        <v>0</v>
      </c>
      <c r="M69" s="5">
        <f t="shared" si="75"/>
        <v>2E-3</v>
      </c>
      <c r="N69" s="32">
        <f t="shared" ref="N69:X69" si="80">IF(N94&lt;500,0,IF(N94/N$112*N$9/$L144&lt;$B69,0,N94/N$112*N$9/$L144))</f>
        <v>0</v>
      </c>
      <c r="O69" s="32">
        <f t="shared" si="80"/>
        <v>0</v>
      </c>
      <c r="P69" s="32">
        <f t="shared" si="80"/>
        <v>0</v>
      </c>
      <c r="Q69" s="32">
        <f t="shared" si="80"/>
        <v>0</v>
      </c>
      <c r="R69" s="32">
        <f t="shared" si="80"/>
        <v>0</v>
      </c>
      <c r="S69" s="32">
        <f t="shared" si="80"/>
        <v>0</v>
      </c>
      <c r="T69" s="32">
        <f t="shared" si="80"/>
        <v>0</v>
      </c>
      <c r="U69" s="32">
        <f t="shared" si="80"/>
        <v>0</v>
      </c>
      <c r="V69" s="32">
        <f t="shared" si="80"/>
        <v>0</v>
      </c>
      <c r="W69" s="32">
        <f t="shared" si="80"/>
        <v>0</v>
      </c>
      <c r="X69" s="32">
        <f t="shared" si="80"/>
        <v>0</v>
      </c>
    </row>
    <row r="70" spans="1:24">
      <c r="A70" s="33" t="s">
        <v>166</v>
      </c>
      <c r="B70" s="5">
        <f t="shared" si="73"/>
        <v>2E-3</v>
      </c>
      <c r="C70" s="32">
        <f t="shared" si="77"/>
        <v>0</v>
      </c>
      <c r="D70" s="32">
        <f t="shared" si="77"/>
        <v>0</v>
      </c>
      <c r="E70" s="32">
        <f t="shared" si="77"/>
        <v>0</v>
      </c>
      <c r="F70" s="32">
        <f t="shared" si="77"/>
        <v>0</v>
      </c>
      <c r="G70" s="32">
        <f t="shared" si="77"/>
        <v>0</v>
      </c>
      <c r="H70" s="32">
        <f t="shared" si="77"/>
        <v>0</v>
      </c>
      <c r="I70" s="32">
        <f t="shared" si="77"/>
        <v>0</v>
      </c>
      <c r="J70" s="32">
        <f t="shared" si="77"/>
        <v>0</v>
      </c>
      <c r="K70" s="32">
        <f t="shared" si="77"/>
        <v>0</v>
      </c>
      <c r="M70" s="5">
        <f t="shared" si="75"/>
        <v>2E-3</v>
      </c>
      <c r="N70" s="32">
        <f t="shared" ref="N70:X70" si="81">IF(N95&lt;500,0,IF(N95/N$112*N$9/$L145&lt;$B70,0,N95/N$112*N$9/$L145))</f>
        <v>0</v>
      </c>
      <c r="O70" s="32">
        <f t="shared" si="81"/>
        <v>0</v>
      </c>
      <c r="P70" s="32">
        <f t="shared" si="81"/>
        <v>0</v>
      </c>
      <c r="Q70" s="32">
        <f t="shared" si="81"/>
        <v>0</v>
      </c>
      <c r="R70" s="32">
        <f t="shared" si="81"/>
        <v>0</v>
      </c>
      <c r="S70" s="32">
        <f t="shared" si="81"/>
        <v>0</v>
      </c>
      <c r="T70" s="32">
        <f t="shared" si="81"/>
        <v>0</v>
      </c>
      <c r="U70" s="32">
        <f t="shared" si="81"/>
        <v>0</v>
      </c>
      <c r="V70" s="32">
        <f t="shared" si="81"/>
        <v>0</v>
      </c>
      <c r="W70" s="32">
        <f t="shared" si="81"/>
        <v>0</v>
      </c>
      <c r="X70" s="32">
        <f t="shared" si="81"/>
        <v>0</v>
      </c>
    </row>
    <row r="71" spans="1:24">
      <c r="A71" s="33" t="s">
        <v>167</v>
      </c>
      <c r="B71" s="5">
        <f t="shared" si="73"/>
        <v>2E-3</v>
      </c>
      <c r="C71" s="32">
        <f t="shared" si="77"/>
        <v>0</v>
      </c>
      <c r="D71" s="32">
        <f t="shared" si="77"/>
        <v>0</v>
      </c>
      <c r="E71" s="32">
        <f t="shared" si="77"/>
        <v>0</v>
      </c>
      <c r="F71" s="32">
        <f t="shared" si="77"/>
        <v>0</v>
      </c>
      <c r="G71" s="32">
        <f t="shared" si="77"/>
        <v>0</v>
      </c>
      <c r="H71" s="32">
        <f t="shared" si="77"/>
        <v>0</v>
      </c>
      <c r="I71" s="32">
        <f t="shared" si="77"/>
        <v>0</v>
      </c>
      <c r="J71" s="32">
        <f t="shared" si="77"/>
        <v>0</v>
      </c>
      <c r="K71" s="32">
        <f t="shared" si="77"/>
        <v>0</v>
      </c>
      <c r="M71" s="5">
        <f t="shared" si="75"/>
        <v>2E-3</v>
      </c>
      <c r="N71" s="32">
        <f t="shared" ref="N71:X71" si="82">IF(N96&lt;500,0,IF(N96/N$112*N$9/$L146&lt;$B71,0,N96/N$112*N$9/$L146))</f>
        <v>0</v>
      </c>
      <c r="O71" s="32">
        <f t="shared" si="82"/>
        <v>0</v>
      </c>
      <c r="P71" s="32">
        <f t="shared" si="82"/>
        <v>0</v>
      </c>
      <c r="Q71" s="32">
        <f t="shared" si="82"/>
        <v>0</v>
      </c>
      <c r="R71" s="32">
        <f t="shared" si="82"/>
        <v>0</v>
      </c>
      <c r="S71" s="32">
        <f t="shared" si="82"/>
        <v>0</v>
      </c>
      <c r="T71" s="32">
        <f t="shared" si="82"/>
        <v>0</v>
      </c>
      <c r="U71" s="32">
        <f t="shared" si="82"/>
        <v>0</v>
      </c>
      <c r="V71" s="32">
        <f t="shared" si="82"/>
        <v>0</v>
      </c>
      <c r="W71" s="32">
        <f t="shared" si="82"/>
        <v>0</v>
      </c>
      <c r="X71" s="32">
        <f t="shared" si="82"/>
        <v>0</v>
      </c>
    </row>
    <row r="72" spans="1:24">
      <c r="A72" s="33" t="s">
        <v>168</v>
      </c>
      <c r="B72" s="5">
        <f t="shared" si="73"/>
        <v>2E-3</v>
      </c>
      <c r="C72" s="32">
        <f t="shared" si="77"/>
        <v>0</v>
      </c>
      <c r="D72" s="32">
        <f t="shared" si="77"/>
        <v>0</v>
      </c>
      <c r="E72" s="32">
        <f t="shared" si="77"/>
        <v>0</v>
      </c>
      <c r="F72" s="32">
        <f t="shared" si="77"/>
        <v>0</v>
      </c>
      <c r="G72" s="32">
        <f t="shared" si="77"/>
        <v>0</v>
      </c>
      <c r="H72" s="32">
        <f t="shared" si="77"/>
        <v>0</v>
      </c>
      <c r="I72" s="32">
        <f t="shared" si="77"/>
        <v>0</v>
      </c>
      <c r="J72" s="32">
        <f t="shared" si="77"/>
        <v>0</v>
      </c>
      <c r="K72" s="32">
        <f t="shared" si="77"/>
        <v>0</v>
      </c>
      <c r="M72" s="5">
        <f t="shared" si="75"/>
        <v>2E-3</v>
      </c>
      <c r="N72" s="32">
        <f t="shared" ref="N72:X72" si="83">IF(N97&lt;500,0,IF(N97/N$112*N$9/$L147&lt;$B72,0,N97/N$112*N$9/$L147))</f>
        <v>0</v>
      </c>
      <c r="O72" s="32">
        <f t="shared" si="83"/>
        <v>0</v>
      </c>
      <c r="P72" s="32">
        <f t="shared" si="83"/>
        <v>0</v>
      </c>
      <c r="Q72" s="32">
        <f t="shared" si="83"/>
        <v>0</v>
      </c>
      <c r="R72" s="32">
        <f t="shared" si="83"/>
        <v>0</v>
      </c>
      <c r="S72" s="32">
        <f t="shared" si="83"/>
        <v>0</v>
      </c>
      <c r="T72" s="32">
        <f t="shared" si="83"/>
        <v>0</v>
      </c>
      <c r="U72" s="32">
        <f t="shared" si="83"/>
        <v>0</v>
      </c>
      <c r="V72" s="32">
        <f t="shared" si="83"/>
        <v>0</v>
      </c>
      <c r="W72" s="32">
        <f t="shared" si="83"/>
        <v>0</v>
      </c>
      <c r="X72" s="32">
        <f t="shared" si="83"/>
        <v>0</v>
      </c>
    </row>
    <row r="73" spans="1:24">
      <c r="A73" s="33" t="s">
        <v>189</v>
      </c>
      <c r="B73" s="5">
        <f t="shared" si="73"/>
        <v>2E-3</v>
      </c>
      <c r="C73" s="32">
        <f t="shared" si="77"/>
        <v>0</v>
      </c>
      <c r="D73" s="32">
        <f t="shared" si="77"/>
        <v>0</v>
      </c>
      <c r="E73" s="32">
        <f t="shared" si="77"/>
        <v>0</v>
      </c>
      <c r="F73" s="32">
        <f t="shared" si="77"/>
        <v>0</v>
      </c>
      <c r="G73" s="32">
        <f t="shared" si="77"/>
        <v>0</v>
      </c>
      <c r="H73" s="32">
        <f t="shared" si="77"/>
        <v>0</v>
      </c>
      <c r="I73" s="32">
        <f t="shared" si="77"/>
        <v>0</v>
      </c>
      <c r="J73" s="32">
        <f t="shared" si="77"/>
        <v>0</v>
      </c>
      <c r="K73" s="32">
        <f t="shared" si="77"/>
        <v>0</v>
      </c>
      <c r="M73" s="5">
        <f t="shared" si="75"/>
        <v>2E-3</v>
      </c>
      <c r="N73" s="32">
        <f t="shared" ref="N73:X73" si="84">IF(N98&lt;500,0,IF(N98/N$112*N$9/$L148&lt;$B73,0,N98/N$112*N$9/$L148))</f>
        <v>0</v>
      </c>
      <c r="O73" s="32">
        <f t="shared" si="84"/>
        <v>0</v>
      </c>
      <c r="P73" s="32">
        <f t="shared" si="84"/>
        <v>0</v>
      </c>
      <c r="Q73" s="32">
        <f t="shared" si="84"/>
        <v>0</v>
      </c>
      <c r="R73" s="32">
        <f t="shared" si="84"/>
        <v>0</v>
      </c>
      <c r="S73" s="32">
        <f t="shared" si="84"/>
        <v>0</v>
      </c>
      <c r="T73" s="32">
        <f t="shared" si="84"/>
        <v>0</v>
      </c>
      <c r="U73" s="32">
        <f t="shared" si="84"/>
        <v>0</v>
      </c>
      <c r="V73" s="32">
        <f t="shared" si="84"/>
        <v>0</v>
      </c>
      <c r="W73" s="32">
        <f t="shared" si="84"/>
        <v>0</v>
      </c>
      <c r="X73" s="32">
        <f t="shared" si="84"/>
        <v>0</v>
      </c>
    </row>
    <row r="74" spans="1:24">
      <c r="A74" s="33" t="s">
        <v>170</v>
      </c>
      <c r="B74" s="5">
        <f t="shared" si="73"/>
        <v>2E-3</v>
      </c>
      <c r="C74" s="32">
        <f t="shared" si="77"/>
        <v>0</v>
      </c>
      <c r="D74" s="32">
        <f t="shared" si="77"/>
        <v>0</v>
      </c>
      <c r="E74" s="32">
        <f t="shared" si="77"/>
        <v>0</v>
      </c>
      <c r="F74" s="32">
        <f t="shared" si="77"/>
        <v>0</v>
      </c>
      <c r="G74" s="32">
        <f t="shared" si="77"/>
        <v>0</v>
      </c>
      <c r="H74" s="32">
        <f t="shared" si="77"/>
        <v>0</v>
      </c>
      <c r="I74" s="32">
        <f t="shared" si="77"/>
        <v>0</v>
      </c>
      <c r="J74" s="32">
        <f t="shared" si="77"/>
        <v>0</v>
      </c>
      <c r="K74" s="32">
        <f t="shared" si="77"/>
        <v>0</v>
      </c>
      <c r="M74" s="5">
        <f t="shared" si="75"/>
        <v>2E-3</v>
      </c>
      <c r="N74" s="32">
        <f t="shared" ref="N74:X74" si="85">IF(N99&lt;500,0,IF(N99/N$112*N$9/$L149&lt;$B74,0,N99/N$112*N$9/$L149))</f>
        <v>0</v>
      </c>
      <c r="O74" s="32">
        <f t="shared" si="85"/>
        <v>0</v>
      </c>
      <c r="P74" s="32">
        <f t="shared" si="85"/>
        <v>0</v>
      </c>
      <c r="Q74" s="32">
        <f t="shared" si="85"/>
        <v>0</v>
      </c>
      <c r="R74" s="32">
        <f t="shared" si="85"/>
        <v>0</v>
      </c>
      <c r="S74" s="32">
        <f t="shared" si="85"/>
        <v>0</v>
      </c>
      <c r="T74" s="32">
        <f t="shared" si="85"/>
        <v>0</v>
      </c>
      <c r="U74" s="32">
        <f t="shared" si="85"/>
        <v>0</v>
      </c>
      <c r="V74" s="32">
        <f t="shared" si="85"/>
        <v>0</v>
      </c>
      <c r="W74" s="32">
        <f t="shared" si="85"/>
        <v>0</v>
      </c>
      <c r="X74" s="32">
        <f t="shared" si="85"/>
        <v>0</v>
      </c>
    </row>
    <row r="75" spans="1:24">
      <c r="A75" s="33" t="s">
        <v>171</v>
      </c>
      <c r="B75" s="5">
        <f t="shared" si="73"/>
        <v>2E-3</v>
      </c>
      <c r="C75" s="32">
        <f t="shared" si="77"/>
        <v>0</v>
      </c>
      <c r="D75" s="32">
        <f t="shared" si="77"/>
        <v>0</v>
      </c>
      <c r="E75" s="32">
        <f t="shared" si="77"/>
        <v>0</v>
      </c>
      <c r="F75" s="32">
        <f t="shared" si="77"/>
        <v>0</v>
      </c>
      <c r="G75" s="32">
        <f t="shared" si="77"/>
        <v>0</v>
      </c>
      <c r="H75" s="32">
        <f t="shared" si="77"/>
        <v>0</v>
      </c>
      <c r="I75" s="32">
        <f t="shared" si="77"/>
        <v>0</v>
      </c>
      <c r="J75" s="32">
        <f t="shared" si="77"/>
        <v>0</v>
      </c>
      <c r="K75" s="32">
        <f t="shared" si="77"/>
        <v>0</v>
      </c>
      <c r="M75" s="5">
        <f t="shared" si="75"/>
        <v>2E-3</v>
      </c>
      <c r="N75" s="32">
        <f t="shared" ref="N75:X75" si="86">IF(N100&lt;500,0,IF(N100/N$112*N$9/$L150&lt;$B75,0,N100/N$112*N$9/$L150))</f>
        <v>0</v>
      </c>
      <c r="O75" s="32">
        <f t="shared" si="86"/>
        <v>0</v>
      </c>
      <c r="P75" s="32">
        <f t="shared" si="86"/>
        <v>0</v>
      </c>
      <c r="Q75" s="32">
        <f t="shared" si="86"/>
        <v>0</v>
      </c>
      <c r="R75" s="32">
        <f t="shared" si="86"/>
        <v>0</v>
      </c>
      <c r="S75" s="32">
        <f t="shared" si="86"/>
        <v>0</v>
      </c>
      <c r="T75" s="32">
        <f t="shared" si="86"/>
        <v>0</v>
      </c>
      <c r="U75" s="32">
        <f t="shared" si="86"/>
        <v>0</v>
      </c>
      <c r="V75" s="32">
        <f t="shared" si="86"/>
        <v>0</v>
      </c>
      <c r="W75" s="32">
        <f t="shared" si="86"/>
        <v>0</v>
      </c>
      <c r="X75" s="32">
        <f t="shared" si="86"/>
        <v>0</v>
      </c>
    </row>
    <row r="76" spans="1:24">
      <c r="A76" s="33" t="s">
        <v>172</v>
      </c>
      <c r="B76" s="5">
        <f t="shared" si="73"/>
        <v>2E-3</v>
      </c>
      <c r="C76" s="32">
        <f t="shared" si="77"/>
        <v>0</v>
      </c>
      <c r="D76" s="32">
        <f t="shared" si="77"/>
        <v>0</v>
      </c>
      <c r="E76" s="32">
        <f t="shared" si="77"/>
        <v>0</v>
      </c>
      <c r="F76" s="32">
        <f t="shared" si="77"/>
        <v>0</v>
      </c>
      <c r="G76" s="32">
        <f t="shared" si="77"/>
        <v>0</v>
      </c>
      <c r="H76" s="32">
        <f t="shared" si="77"/>
        <v>0</v>
      </c>
      <c r="I76" s="32">
        <f t="shared" si="77"/>
        <v>0</v>
      </c>
      <c r="J76" s="32">
        <f t="shared" si="77"/>
        <v>0</v>
      </c>
      <c r="K76" s="32">
        <f t="shared" si="77"/>
        <v>0</v>
      </c>
      <c r="M76" s="5">
        <f t="shared" si="75"/>
        <v>2E-3</v>
      </c>
      <c r="N76" s="32">
        <f t="shared" ref="N76:X76" si="87">IF(N101&lt;500,0,IF(N101/N$112*N$9/$L151&lt;$B76,0,N101/N$112*N$9/$L151))</f>
        <v>0</v>
      </c>
      <c r="O76" s="32">
        <f t="shared" si="87"/>
        <v>0</v>
      </c>
      <c r="P76" s="32">
        <f t="shared" si="87"/>
        <v>0</v>
      </c>
      <c r="Q76" s="32">
        <f t="shared" si="87"/>
        <v>0</v>
      </c>
      <c r="R76" s="32">
        <f t="shared" si="87"/>
        <v>0</v>
      </c>
      <c r="S76" s="32">
        <f t="shared" si="87"/>
        <v>0</v>
      </c>
      <c r="T76" s="32">
        <f t="shared" si="87"/>
        <v>0</v>
      </c>
      <c r="U76" s="32">
        <f t="shared" si="87"/>
        <v>0</v>
      </c>
      <c r="V76" s="32">
        <f t="shared" si="87"/>
        <v>0</v>
      </c>
      <c r="W76" s="32">
        <f t="shared" si="87"/>
        <v>0</v>
      </c>
      <c r="X76" s="32">
        <f t="shared" si="87"/>
        <v>0</v>
      </c>
    </row>
    <row r="77" spans="1:24">
      <c r="A77" s="33" t="s">
        <v>173</v>
      </c>
      <c r="B77" s="5">
        <f t="shared" si="73"/>
        <v>2E-3</v>
      </c>
      <c r="C77" s="32">
        <f t="shared" si="77"/>
        <v>0</v>
      </c>
      <c r="D77" s="32">
        <f t="shared" si="77"/>
        <v>0</v>
      </c>
      <c r="E77" s="32">
        <f t="shared" si="77"/>
        <v>0</v>
      </c>
      <c r="F77" s="32">
        <f t="shared" si="77"/>
        <v>0</v>
      </c>
      <c r="G77" s="32">
        <f t="shared" si="77"/>
        <v>0</v>
      </c>
      <c r="H77" s="32">
        <f t="shared" si="77"/>
        <v>0</v>
      </c>
      <c r="I77" s="32">
        <f t="shared" si="77"/>
        <v>0</v>
      </c>
      <c r="J77" s="32">
        <f t="shared" si="77"/>
        <v>0</v>
      </c>
      <c r="K77" s="32">
        <f t="shared" si="77"/>
        <v>0</v>
      </c>
      <c r="M77" s="5">
        <f t="shared" si="75"/>
        <v>2E-3</v>
      </c>
      <c r="N77" s="32">
        <f t="shared" ref="N77:X77" si="88">IF(N102&lt;500,0,IF(N102/N$112*N$9/$L152&lt;$B77,0,N102/N$112*N$9/$L152))</f>
        <v>0</v>
      </c>
      <c r="O77" s="32">
        <f t="shared" si="88"/>
        <v>0</v>
      </c>
      <c r="P77" s="32">
        <f t="shared" si="88"/>
        <v>0</v>
      </c>
      <c r="Q77" s="32">
        <f t="shared" si="88"/>
        <v>0</v>
      </c>
      <c r="R77" s="32">
        <f t="shared" si="88"/>
        <v>0</v>
      </c>
      <c r="S77" s="32">
        <f t="shared" si="88"/>
        <v>0</v>
      </c>
      <c r="T77" s="32">
        <f t="shared" si="88"/>
        <v>0</v>
      </c>
      <c r="U77" s="32">
        <f t="shared" si="88"/>
        <v>0</v>
      </c>
      <c r="V77" s="32">
        <f t="shared" si="88"/>
        <v>0</v>
      </c>
      <c r="W77" s="32">
        <f t="shared" si="88"/>
        <v>0</v>
      </c>
      <c r="X77" s="32">
        <f t="shared" si="88"/>
        <v>0</v>
      </c>
    </row>
    <row r="78" spans="1:24">
      <c r="A78" s="33" t="s">
        <v>174</v>
      </c>
      <c r="B78" s="5">
        <f t="shared" si="73"/>
        <v>2E-3</v>
      </c>
      <c r="C78" s="32">
        <f t="shared" si="77"/>
        <v>0</v>
      </c>
      <c r="D78" s="32">
        <f t="shared" si="77"/>
        <v>0</v>
      </c>
      <c r="E78" s="32">
        <f t="shared" si="77"/>
        <v>0</v>
      </c>
      <c r="F78" s="32">
        <f t="shared" si="77"/>
        <v>0</v>
      </c>
      <c r="G78" s="32">
        <f t="shared" si="77"/>
        <v>0</v>
      </c>
      <c r="H78" s="32">
        <f t="shared" si="77"/>
        <v>0</v>
      </c>
      <c r="I78" s="32">
        <f t="shared" si="77"/>
        <v>0</v>
      </c>
      <c r="J78" s="32">
        <f t="shared" si="77"/>
        <v>0</v>
      </c>
      <c r="K78" s="32">
        <f t="shared" si="77"/>
        <v>0</v>
      </c>
      <c r="M78" s="5">
        <f t="shared" si="75"/>
        <v>2E-3</v>
      </c>
      <c r="N78" s="32">
        <f t="shared" ref="N78:X78" si="89">IF(N103&lt;500,0,IF(N103/N$112*N$9/$L153&lt;$B78,0,N103/N$112*N$9/$L153))</f>
        <v>0</v>
      </c>
      <c r="O78" s="32">
        <f t="shared" si="89"/>
        <v>0</v>
      </c>
      <c r="P78" s="32">
        <f t="shared" si="89"/>
        <v>0</v>
      </c>
      <c r="Q78" s="32">
        <f t="shared" si="89"/>
        <v>0</v>
      </c>
      <c r="R78" s="32">
        <f t="shared" si="89"/>
        <v>0</v>
      </c>
      <c r="S78" s="32">
        <f t="shared" si="89"/>
        <v>0</v>
      </c>
      <c r="T78" s="32">
        <f t="shared" si="89"/>
        <v>0</v>
      </c>
      <c r="U78" s="32">
        <f t="shared" si="89"/>
        <v>0</v>
      </c>
      <c r="V78" s="32">
        <f t="shared" si="89"/>
        <v>0</v>
      </c>
      <c r="W78" s="32">
        <f t="shared" si="89"/>
        <v>0</v>
      </c>
      <c r="X78" s="32">
        <f t="shared" si="89"/>
        <v>0</v>
      </c>
    </row>
    <row r="79" spans="1:24">
      <c r="A79" s="33" t="s">
        <v>175</v>
      </c>
      <c r="B79" s="5">
        <f t="shared" si="73"/>
        <v>2E-3</v>
      </c>
      <c r="C79" s="32">
        <f t="shared" si="77"/>
        <v>0</v>
      </c>
      <c r="D79" s="32">
        <f t="shared" si="77"/>
        <v>0</v>
      </c>
      <c r="E79" s="32">
        <f t="shared" si="77"/>
        <v>0</v>
      </c>
      <c r="F79" s="32">
        <f t="shared" si="77"/>
        <v>0</v>
      </c>
      <c r="G79" s="32">
        <f t="shared" si="77"/>
        <v>0</v>
      </c>
      <c r="H79" s="32">
        <f t="shared" si="77"/>
        <v>0</v>
      </c>
      <c r="I79" s="32">
        <f t="shared" si="77"/>
        <v>0</v>
      </c>
      <c r="J79" s="32">
        <f t="shared" si="77"/>
        <v>0</v>
      </c>
      <c r="K79" s="32">
        <f t="shared" si="77"/>
        <v>0</v>
      </c>
      <c r="M79" s="5">
        <f t="shared" si="75"/>
        <v>2E-3</v>
      </c>
      <c r="N79" s="32">
        <f t="shared" ref="N79:X79" si="90">IF(N104&lt;500,0,IF(N104/N$112*N$9/$L154&lt;$B79,0,N104/N$112*N$9/$L154))</f>
        <v>0</v>
      </c>
      <c r="O79" s="32">
        <f t="shared" si="90"/>
        <v>0</v>
      </c>
      <c r="P79" s="32">
        <f t="shared" si="90"/>
        <v>0</v>
      </c>
      <c r="Q79" s="32">
        <f t="shared" si="90"/>
        <v>0</v>
      </c>
      <c r="R79" s="32">
        <f t="shared" si="90"/>
        <v>0</v>
      </c>
      <c r="S79" s="32">
        <f t="shared" si="90"/>
        <v>0</v>
      </c>
      <c r="T79" s="32">
        <f t="shared" si="90"/>
        <v>0</v>
      </c>
      <c r="U79" s="32">
        <f t="shared" si="90"/>
        <v>0</v>
      </c>
      <c r="V79" s="32">
        <f t="shared" si="90"/>
        <v>0</v>
      </c>
      <c r="W79" s="32">
        <f t="shared" si="90"/>
        <v>0</v>
      </c>
      <c r="X79" s="32">
        <f t="shared" si="90"/>
        <v>0</v>
      </c>
    </row>
    <row r="80" spans="1:24">
      <c r="A80" s="33" t="s">
        <v>190</v>
      </c>
      <c r="B80" s="5">
        <f t="shared" si="73"/>
        <v>2E-3</v>
      </c>
      <c r="C80" s="32">
        <f t="shared" si="77"/>
        <v>0</v>
      </c>
      <c r="D80" s="32">
        <f t="shared" si="77"/>
        <v>0</v>
      </c>
      <c r="E80" s="32">
        <f t="shared" si="77"/>
        <v>0</v>
      </c>
      <c r="F80" s="32">
        <f t="shared" si="77"/>
        <v>0</v>
      </c>
      <c r="G80" s="32">
        <f t="shared" si="77"/>
        <v>0</v>
      </c>
      <c r="H80" s="32">
        <f t="shared" si="77"/>
        <v>0</v>
      </c>
      <c r="I80" s="32">
        <f t="shared" si="77"/>
        <v>0</v>
      </c>
      <c r="J80" s="32">
        <f t="shared" si="77"/>
        <v>0</v>
      </c>
      <c r="K80" s="32">
        <f t="shared" si="77"/>
        <v>0</v>
      </c>
      <c r="M80" s="5">
        <f t="shared" si="75"/>
        <v>2E-3</v>
      </c>
      <c r="N80" s="32">
        <f t="shared" ref="N80:X80" si="91">IF(N105&lt;500,0,IF(N105/N$112*N$9/$L155&lt;$B80,0,N105/N$112*N$9/$L155))</f>
        <v>0</v>
      </c>
      <c r="O80" s="32">
        <f t="shared" si="91"/>
        <v>0</v>
      </c>
      <c r="P80" s="32">
        <f t="shared" si="91"/>
        <v>0</v>
      </c>
      <c r="Q80" s="32">
        <f t="shared" si="91"/>
        <v>0</v>
      </c>
      <c r="R80" s="32">
        <f t="shared" si="91"/>
        <v>0</v>
      </c>
      <c r="S80" s="32">
        <f t="shared" si="91"/>
        <v>0</v>
      </c>
      <c r="T80" s="32">
        <f t="shared" si="91"/>
        <v>0</v>
      </c>
      <c r="U80" s="32">
        <f t="shared" si="91"/>
        <v>0</v>
      </c>
      <c r="V80" s="32">
        <f t="shared" si="91"/>
        <v>0</v>
      </c>
      <c r="W80" s="32">
        <f t="shared" si="91"/>
        <v>0</v>
      </c>
      <c r="X80" s="32">
        <f t="shared" si="91"/>
        <v>0</v>
      </c>
    </row>
    <row r="81" spans="1:24">
      <c r="A81" s="33" t="s">
        <v>177</v>
      </c>
      <c r="B81" s="5">
        <f t="shared" si="73"/>
        <v>2E-3</v>
      </c>
      <c r="C81" s="32">
        <f t="shared" si="77"/>
        <v>0</v>
      </c>
      <c r="D81" s="32">
        <f t="shared" si="77"/>
        <v>0</v>
      </c>
      <c r="E81" s="32">
        <f t="shared" si="77"/>
        <v>0</v>
      </c>
      <c r="F81" s="32">
        <f t="shared" si="77"/>
        <v>0</v>
      </c>
      <c r="G81" s="32">
        <f t="shared" si="77"/>
        <v>0</v>
      </c>
      <c r="H81" s="32">
        <f t="shared" si="77"/>
        <v>0</v>
      </c>
      <c r="I81" s="32">
        <f t="shared" si="77"/>
        <v>0</v>
      </c>
      <c r="J81" s="32">
        <f t="shared" si="77"/>
        <v>0</v>
      </c>
      <c r="K81" s="32">
        <f t="shared" si="77"/>
        <v>0</v>
      </c>
      <c r="M81" s="5">
        <f t="shared" si="75"/>
        <v>2E-3</v>
      </c>
      <c r="N81" s="32">
        <f t="shared" ref="N81:X81" si="92">IF(N106&lt;500,0,IF(N106/N$112*N$9/$L156&lt;$B81,0,N106/N$112*N$9/$L156))</f>
        <v>0</v>
      </c>
      <c r="O81" s="32">
        <f t="shared" si="92"/>
        <v>0</v>
      </c>
      <c r="P81" s="32">
        <f t="shared" si="92"/>
        <v>0</v>
      </c>
      <c r="Q81" s="32">
        <f t="shared" si="92"/>
        <v>0</v>
      </c>
      <c r="R81" s="32">
        <f t="shared" si="92"/>
        <v>0</v>
      </c>
      <c r="S81" s="32">
        <f t="shared" si="92"/>
        <v>0</v>
      </c>
      <c r="T81" s="32">
        <f t="shared" si="92"/>
        <v>0</v>
      </c>
      <c r="U81" s="32">
        <f t="shared" si="92"/>
        <v>0</v>
      </c>
      <c r="V81" s="32">
        <f t="shared" si="92"/>
        <v>0</v>
      </c>
      <c r="W81" s="32">
        <f t="shared" si="92"/>
        <v>0</v>
      </c>
      <c r="X81" s="32">
        <f t="shared" si="92"/>
        <v>0</v>
      </c>
    </row>
    <row r="82" spans="1:24">
      <c r="A82" s="33" t="s">
        <v>178</v>
      </c>
      <c r="B82" s="5">
        <f t="shared" si="73"/>
        <v>2E-3</v>
      </c>
      <c r="C82" s="32">
        <f t="shared" si="77"/>
        <v>0</v>
      </c>
      <c r="D82" s="32">
        <f t="shared" si="77"/>
        <v>0</v>
      </c>
      <c r="E82" s="32">
        <f t="shared" si="77"/>
        <v>0</v>
      </c>
      <c r="F82" s="32">
        <f t="shared" si="77"/>
        <v>0</v>
      </c>
      <c r="G82" s="32">
        <f t="shared" si="77"/>
        <v>0</v>
      </c>
      <c r="H82" s="32">
        <f t="shared" si="77"/>
        <v>0</v>
      </c>
      <c r="I82" s="32">
        <f t="shared" si="77"/>
        <v>0</v>
      </c>
      <c r="J82" s="32">
        <f t="shared" si="77"/>
        <v>0</v>
      </c>
      <c r="K82" s="32">
        <f t="shared" si="77"/>
        <v>0</v>
      </c>
      <c r="M82" s="5">
        <f t="shared" si="75"/>
        <v>2E-3</v>
      </c>
      <c r="N82" s="32">
        <f t="shared" ref="N82:X82" si="93">IF(N107&lt;500,0,IF(N107/N$112*N$9/$L157&lt;$B82,0,N107/N$112*N$9/$L157))</f>
        <v>0</v>
      </c>
      <c r="O82" s="32">
        <f t="shared" si="93"/>
        <v>0</v>
      </c>
      <c r="P82" s="32">
        <f t="shared" si="93"/>
        <v>0</v>
      </c>
      <c r="Q82" s="32">
        <f t="shared" si="93"/>
        <v>0</v>
      </c>
      <c r="R82" s="32">
        <f t="shared" si="93"/>
        <v>0</v>
      </c>
      <c r="S82" s="32">
        <f t="shared" si="93"/>
        <v>0</v>
      </c>
      <c r="T82" s="32">
        <f t="shared" si="93"/>
        <v>0</v>
      </c>
      <c r="U82" s="32">
        <f t="shared" si="93"/>
        <v>0</v>
      </c>
      <c r="V82" s="32">
        <f t="shared" si="93"/>
        <v>0</v>
      </c>
      <c r="W82" s="32">
        <f t="shared" si="93"/>
        <v>0</v>
      </c>
      <c r="X82" s="32">
        <f t="shared" si="93"/>
        <v>0</v>
      </c>
    </row>
    <row r="83" spans="1:24">
      <c r="A83" s="33" t="s">
        <v>179</v>
      </c>
      <c r="B83" s="5">
        <f t="shared" si="73"/>
        <v>2E-3</v>
      </c>
      <c r="C83" s="32">
        <f t="shared" si="77"/>
        <v>0</v>
      </c>
      <c r="D83" s="32">
        <f t="shared" si="77"/>
        <v>0</v>
      </c>
      <c r="E83" s="32">
        <f t="shared" si="77"/>
        <v>0</v>
      </c>
      <c r="F83" s="32">
        <f t="shared" si="77"/>
        <v>0</v>
      </c>
      <c r="G83" s="32">
        <f t="shared" si="77"/>
        <v>0</v>
      </c>
      <c r="H83" s="32">
        <f t="shared" si="77"/>
        <v>0</v>
      </c>
      <c r="I83" s="32">
        <f t="shared" si="77"/>
        <v>0</v>
      </c>
      <c r="J83" s="32">
        <f t="shared" si="77"/>
        <v>0</v>
      </c>
      <c r="K83" s="32">
        <f t="shared" si="77"/>
        <v>0</v>
      </c>
      <c r="M83" s="5">
        <f t="shared" si="75"/>
        <v>2E-3</v>
      </c>
      <c r="N83" s="32">
        <f t="shared" ref="N83:X83" si="94">IF(N108&lt;500,0,IF(N108/N$112*N$9/$L158&lt;$B83,0,N108/N$112*N$9/$L158))</f>
        <v>0</v>
      </c>
      <c r="O83" s="32">
        <f t="shared" si="94"/>
        <v>0</v>
      </c>
      <c r="P83" s="32">
        <f t="shared" si="94"/>
        <v>0</v>
      </c>
      <c r="Q83" s="32">
        <f t="shared" si="94"/>
        <v>0</v>
      </c>
      <c r="R83" s="32">
        <f t="shared" si="94"/>
        <v>0</v>
      </c>
      <c r="S83" s="32">
        <f t="shared" si="94"/>
        <v>0</v>
      </c>
      <c r="T83" s="32">
        <f t="shared" si="94"/>
        <v>0</v>
      </c>
      <c r="U83" s="32">
        <f t="shared" si="94"/>
        <v>0</v>
      </c>
      <c r="V83" s="32">
        <f t="shared" si="94"/>
        <v>0</v>
      </c>
      <c r="W83" s="32">
        <f t="shared" si="94"/>
        <v>0</v>
      </c>
      <c r="X83" s="32">
        <f t="shared" si="94"/>
        <v>0</v>
      </c>
    </row>
    <row r="84" spans="1:24">
      <c r="A84" s="33" t="s">
        <v>180</v>
      </c>
      <c r="B84" s="5">
        <f t="shared" si="73"/>
        <v>2E-3</v>
      </c>
      <c r="C84" s="32">
        <f t="shared" si="77"/>
        <v>0</v>
      </c>
      <c r="D84" s="32">
        <f t="shared" si="77"/>
        <v>0</v>
      </c>
      <c r="E84" s="32">
        <f t="shared" si="77"/>
        <v>0</v>
      </c>
      <c r="F84" s="32">
        <f t="shared" si="77"/>
        <v>0</v>
      </c>
      <c r="G84" s="32">
        <f t="shared" si="77"/>
        <v>0</v>
      </c>
      <c r="H84" s="32">
        <f t="shared" si="77"/>
        <v>0</v>
      </c>
      <c r="I84" s="32">
        <f t="shared" si="77"/>
        <v>0</v>
      </c>
      <c r="J84" s="32">
        <f t="shared" si="77"/>
        <v>0</v>
      </c>
      <c r="K84" s="32">
        <f t="shared" si="77"/>
        <v>0</v>
      </c>
      <c r="M84" s="5">
        <f t="shared" si="75"/>
        <v>2E-3</v>
      </c>
      <c r="N84" s="32">
        <f t="shared" ref="N84:X84" si="95">IF(N109&lt;500,0,IF(N109/N$112*N$9/$L159&lt;$B84,0,N109/N$112*N$9/$L159))</f>
        <v>0</v>
      </c>
      <c r="O84" s="32">
        <f t="shared" si="95"/>
        <v>0</v>
      </c>
      <c r="P84" s="32">
        <f t="shared" si="95"/>
        <v>0</v>
      </c>
      <c r="Q84" s="32">
        <f t="shared" si="95"/>
        <v>0</v>
      </c>
      <c r="R84" s="32">
        <f t="shared" si="95"/>
        <v>0</v>
      </c>
      <c r="S84" s="32">
        <f t="shared" si="95"/>
        <v>0</v>
      </c>
      <c r="T84" s="32">
        <f t="shared" si="95"/>
        <v>0</v>
      </c>
      <c r="U84" s="32">
        <f t="shared" si="95"/>
        <v>0</v>
      </c>
      <c r="V84" s="32">
        <f t="shared" si="95"/>
        <v>0</v>
      </c>
      <c r="W84" s="32">
        <f t="shared" si="95"/>
        <v>0</v>
      </c>
      <c r="X84" s="32">
        <f t="shared" si="95"/>
        <v>0</v>
      </c>
    </row>
    <row r="85" spans="1:24">
      <c r="A85" s="33" t="s">
        <v>181</v>
      </c>
      <c r="B85" s="5">
        <f t="shared" si="73"/>
        <v>2E-3</v>
      </c>
      <c r="C85" s="32">
        <f t="shared" si="77"/>
        <v>0</v>
      </c>
      <c r="D85" s="32">
        <f t="shared" si="77"/>
        <v>0</v>
      </c>
      <c r="E85" s="32">
        <f t="shared" si="77"/>
        <v>0</v>
      </c>
      <c r="F85" s="32">
        <f t="shared" si="77"/>
        <v>0</v>
      </c>
      <c r="G85" s="32">
        <f t="shared" si="77"/>
        <v>0</v>
      </c>
      <c r="H85" s="32">
        <f t="shared" si="77"/>
        <v>0</v>
      </c>
      <c r="I85" s="32">
        <f t="shared" si="77"/>
        <v>0</v>
      </c>
      <c r="J85" s="32">
        <f t="shared" si="77"/>
        <v>0</v>
      </c>
      <c r="K85" s="32">
        <f t="shared" si="77"/>
        <v>0</v>
      </c>
      <c r="M85" s="5">
        <f t="shared" si="75"/>
        <v>2E-3</v>
      </c>
      <c r="N85" s="32">
        <f t="shared" ref="N85:X85" si="96">IF(N110&lt;500,0,IF(N110/N$112*N$9/$L160&lt;$B85,0,N110/N$112*N$9/$L160))</f>
        <v>0</v>
      </c>
      <c r="O85" s="32">
        <f t="shared" si="96"/>
        <v>0</v>
      </c>
      <c r="P85" s="32">
        <f t="shared" si="96"/>
        <v>0</v>
      </c>
      <c r="Q85" s="32">
        <f t="shared" si="96"/>
        <v>0</v>
      </c>
      <c r="R85" s="32">
        <f t="shared" si="96"/>
        <v>0</v>
      </c>
      <c r="S85" s="32">
        <f t="shared" si="96"/>
        <v>0</v>
      </c>
      <c r="T85" s="32">
        <f t="shared" si="96"/>
        <v>0</v>
      </c>
      <c r="U85" s="32">
        <f t="shared" si="96"/>
        <v>0</v>
      </c>
      <c r="V85" s="32">
        <f t="shared" si="96"/>
        <v>0</v>
      </c>
      <c r="W85" s="32">
        <f t="shared" si="96"/>
        <v>0</v>
      </c>
      <c r="X85" s="32">
        <f t="shared" si="96"/>
        <v>0</v>
      </c>
    </row>
    <row r="86" spans="1:24">
      <c r="A86" s="33" t="s">
        <v>182</v>
      </c>
      <c r="B86" s="5">
        <f t="shared" si="73"/>
        <v>2E-3</v>
      </c>
      <c r="C86" s="32">
        <f t="shared" si="77"/>
        <v>0</v>
      </c>
      <c r="D86" s="32">
        <f t="shared" si="77"/>
        <v>0</v>
      </c>
      <c r="E86" s="32">
        <f t="shared" si="77"/>
        <v>0</v>
      </c>
      <c r="F86" s="32">
        <f t="shared" si="77"/>
        <v>0</v>
      </c>
      <c r="G86" s="32">
        <f t="shared" si="77"/>
        <v>0</v>
      </c>
      <c r="H86" s="32">
        <f t="shared" si="77"/>
        <v>0</v>
      </c>
      <c r="I86" s="32">
        <f t="shared" si="77"/>
        <v>0</v>
      </c>
      <c r="J86" s="32">
        <f t="shared" si="77"/>
        <v>0</v>
      </c>
      <c r="K86" s="32">
        <f t="shared" si="77"/>
        <v>0</v>
      </c>
      <c r="M86" s="5">
        <f t="shared" si="75"/>
        <v>2E-3</v>
      </c>
      <c r="N86" s="32">
        <f t="shared" ref="N86:X86" si="97">IF(N111&lt;500,0,IF(N111/N$112*N$9/$L161&lt;$B86,0,N111/N$112*N$9/$L161))</f>
        <v>0</v>
      </c>
      <c r="O86" s="32">
        <f t="shared" si="97"/>
        <v>0</v>
      </c>
      <c r="P86" s="32">
        <f t="shared" si="97"/>
        <v>0</v>
      </c>
      <c r="Q86" s="32">
        <f t="shared" si="97"/>
        <v>0</v>
      </c>
      <c r="R86" s="32">
        <f t="shared" si="97"/>
        <v>0</v>
      </c>
      <c r="S86" s="32">
        <f t="shared" si="97"/>
        <v>0</v>
      </c>
      <c r="T86" s="32">
        <f t="shared" si="97"/>
        <v>0</v>
      </c>
      <c r="U86" s="32">
        <f t="shared" si="97"/>
        <v>0</v>
      </c>
      <c r="V86" s="32">
        <f t="shared" si="97"/>
        <v>0</v>
      </c>
      <c r="W86" s="32">
        <f t="shared" si="97"/>
        <v>0</v>
      </c>
      <c r="X86" s="32">
        <f t="shared" si="97"/>
        <v>0</v>
      </c>
    </row>
    <row r="89" spans="1:24">
      <c r="A89" s="5" t="s">
        <v>192</v>
      </c>
    </row>
    <row r="90" spans="1:24">
      <c r="A90" s="5" t="s">
        <v>193</v>
      </c>
      <c r="C90" s="24"/>
      <c r="D90" s="24"/>
      <c r="E90" s="24"/>
      <c r="F90" s="24"/>
      <c r="G90" s="24"/>
      <c r="H90" s="24"/>
      <c r="I90" s="24"/>
      <c r="J90" s="24"/>
      <c r="K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33" t="s">
        <v>188</v>
      </c>
      <c r="B91" s="5" t="e">
        <f>I116/I91*500</f>
        <v>#DIV/0!</v>
      </c>
      <c r="C91" s="24"/>
      <c r="D91" s="24"/>
      <c r="E91" s="24"/>
      <c r="F91" s="24"/>
      <c r="G91" s="24"/>
      <c r="H91" s="24"/>
      <c r="I91" s="24"/>
      <c r="J91" s="24"/>
      <c r="K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33" t="s">
        <v>163</v>
      </c>
      <c r="B92" s="5" t="e">
        <f>I117/I92*500</f>
        <v>#DIV/0!</v>
      </c>
      <c r="C92" s="24"/>
      <c r="D92" s="24"/>
      <c r="E92" s="24"/>
      <c r="F92" s="24"/>
      <c r="G92" s="24"/>
      <c r="H92" s="24"/>
      <c r="I92" s="24"/>
      <c r="J92" s="24"/>
      <c r="K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33" t="s">
        <v>164</v>
      </c>
      <c r="B93" s="5" t="e">
        <f>I118/I93*500</f>
        <v>#DIV/0!</v>
      </c>
      <c r="C93" s="24"/>
      <c r="D93" s="24"/>
      <c r="E93" s="24"/>
      <c r="F93" s="24"/>
      <c r="G93" s="24"/>
      <c r="H93" s="24"/>
      <c r="I93" s="24"/>
      <c r="J93" s="24"/>
      <c r="K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33" t="s">
        <v>165</v>
      </c>
      <c r="B94" s="5" t="e">
        <f>I119/I94*1000</f>
        <v>#DIV/0!</v>
      </c>
      <c r="C94" s="24"/>
      <c r="D94" s="24"/>
      <c r="E94" s="24"/>
      <c r="F94" s="24"/>
      <c r="G94" s="24"/>
      <c r="H94" s="24"/>
      <c r="I94" s="24"/>
      <c r="J94" s="24"/>
      <c r="K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33" t="s">
        <v>166</v>
      </c>
      <c r="B95" s="5" t="e">
        <f>I120/I95*1000</f>
        <v>#DIV/0!</v>
      </c>
      <c r="C95" s="24"/>
      <c r="D95" s="24"/>
      <c r="E95" s="24"/>
      <c r="F95" s="24"/>
      <c r="G95" s="24"/>
      <c r="H95" s="24"/>
      <c r="I95" s="24"/>
      <c r="J95" s="24"/>
      <c r="K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33" t="s">
        <v>167</v>
      </c>
      <c r="B96" s="5" t="e">
        <f>I121/I96*1000</f>
        <v>#DIV/0!</v>
      </c>
      <c r="C96" s="24"/>
      <c r="D96" s="24"/>
      <c r="E96" s="24"/>
      <c r="F96" s="24"/>
      <c r="G96" s="24"/>
      <c r="H96" s="24"/>
      <c r="I96" s="24"/>
      <c r="J96" s="24"/>
      <c r="K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33" t="s">
        <v>168</v>
      </c>
      <c r="B97" s="5" t="e">
        <f>I122/I97*1000</f>
        <v>#DIV/0!</v>
      </c>
      <c r="C97" s="24"/>
      <c r="D97" s="24"/>
      <c r="E97" s="24"/>
      <c r="F97" s="24"/>
      <c r="G97" s="24"/>
      <c r="H97" s="24"/>
      <c r="I97" s="24"/>
      <c r="J97" s="24"/>
      <c r="K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33" t="s">
        <v>189</v>
      </c>
      <c r="B98" s="5" t="e">
        <f>I123/I98*500</f>
        <v>#DIV/0!</v>
      </c>
      <c r="C98" s="24"/>
      <c r="D98" s="24"/>
      <c r="E98" s="24"/>
      <c r="F98" s="24"/>
      <c r="G98" s="24"/>
      <c r="H98" s="24"/>
      <c r="I98" s="24"/>
      <c r="J98" s="24"/>
      <c r="K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33" t="s">
        <v>170</v>
      </c>
      <c r="B99" s="5" t="e">
        <f>I124/I99*500</f>
        <v>#DIV/0!</v>
      </c>
      <c r="C99" s="24"/>
      <c r="D99" s="24"/>
      <c r="E99" s="24"/>
      <c r="F99" s="24"/>
      <c r="G99" s="24"/>
      <c r="H99" s="24"/>
      <c r="I99" s="24"/>
      <c r="J99" s="24"/>
      <c r="K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33" t="s">
        <v>171</v>
      </c>
      <c r="B100" s="5" t="e">
        <f>I125/I100*500</f>
        <v>#DIV/0!</v>
      </c>
      <c r="C100" s="24"/>
      <c r="D100" s="24"/>
      <c r="E100" s="24"/>
      <c r="F100" s="24"/>
      <c r="G100" s="24"/>
      <c r="H100" s="24"/>
      <c r="I100" s="24"/>
      <c r="J100" s="24"/>
      <c r="K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 s="122" customFormat="1">
      <c r="A101" s="119" t="s">
        <v>172</v>
      </c>
      <c r="B101" s="122" t="e">
        <f>I126/I101*1000</f>
        <v>#DIV/0!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</row>
    <row r="102" spans="1:24">
      <c r="A102" s="33" t="s">
        <v>173</v>
      </c>
      <c r="B102" s="5" t="e">
        <f>I127/I102*1000</f>
        <v>#DIV/0!</v>
      </c>
      <c r="C102" s="24"/>
      <c r="D102" s="24"/>
      <c r="E102" s="24"/>
      <c r="F102" s="24"/>
      <c r="G102" s="24"/>
      <c r="H102" s="24"/>
      <c r="I102" s="24"/>
      <c r="J102" s="24"/>
      <c r="K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33" t="s">
        <v>174</v>
      </c>
      <c r="B103" s="5" t="e">
        <f>I128/I103*1000</f>
        <v>#DIV/0!</v>
      </c>
      <c r="C103" s="24"/>
      <c r="D103" s="24"/>
      <c r="E103" s="24"/>
      <c r="F103" s="24"/>
      <c r="G103" s="24"/>
      <c r="H103" s="24"/>
      <c r="I103" s="24"/>
      <c r="J103" s="24"/>
      <c r="K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33" t="s">
        <v>175</v>
      </c>
      <c r="B104" s="5" t="e">
        <f>I129/I104*1000</f>
        <v>#DIV/0!</v>
      </c>
      <c r="C104" s="24"/>
      <c r="D104" s="24"/>
      <c r="E104" s="24"/>
      <c r="F104" s="24"/>
      <c r="G104" s="24"/>
      <c r="H104" s="24"/>
      <c r="I104" s="24"/>
      <c r="J104" s="24"/>
      <c r="K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33" t="s">
        <v>190</v>
      </c>
      <c r="B105" s="5" t="e">
        <f>I130/I105*500</f>
        <v>#DIV/0!</v>
      </c>
      <c r="C105" s="24"/>
      <c r="D105" s="24"/>
      <c r="E105" s="24"/>
      <c r="F105" s="24"/>
      <c r="G105" s="24"/>
      <c r="H105" s="24"/>
      <c r="I105" s="24"/>
      <c r="J105" s="24"/>
      <c r="K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33" t="s">
        <v>177</v>
      </c>
      <c r="B106" s="5" t="e">
        <f>I131/I106*500</f>
        <v>#DIV/0!</v>
      </c>
      <c r="C106" s="24"/>
      <c r="D106" s="24"/>
      <c r="E106" s="24"/>
      <c r="F106" s="24"/>
      <c r="G106" s="24"/>
      <c r="H106" s="24"/>
      <c r="I106" s="24"/>
      <c r="J106" s="24"/>
      <c r="K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33" t="s">
        <v>178</v>
      </c>
      <c r="B107" s="5" t="e">
        <f>I132/I107*500</f>
        <v>#DIV/0!</v>
      </c>
      <c r="C107" s="24"/>
      <c r="D107" s="24"/>
      <c r="E107" s="24"/>
      <c r="F107" s="24"/>
      <c r="G107" s="24"/>
      <c r="H107" s="24"/>
      <c r="I107" s="24"/>
      <c r="J107" s="24"/>
      <c r="K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33" t="s">
        <v>179</v>
      </c>
      <c r="B108" s="5" t="e">
        <f>I133/I108*1000</f>
        <v>#DIV/0!</v>
      </c>
      <c r="C108" s="24"/>
      <c r="D108" s="24"/>
      <c r="E108" s="24"/>
      <c r="F108" s="24"/>
      <c r="G108" s="24"/>
      <c r="H108" s="24"/>
      <c r="I108" s="24"/>
      <c r="J108" s="24"/>
      <c r="K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33" t="s">
        <v>180</v>
      </c>
      <c r="B109" s="5" t="e">
        <f>I134/I109*1000</f>
        <v>#DIV/0!</v>
      </c>
      <c r="C109" s="24"/>
      <c r="D109" s="24"/>
      <c r="E109" s="24"/>
      <c r="F109" s="24"/>
      <c r="G109" s="24"/>
      <c r="H109" s="24"/>
      <c r="I109" s="24"/>
      <c r="J109" s="24"/>
      <c r="K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33" t="s">
        <v>181</v>
      </c>
      <c r="B110" s="5" t="e">
        <f>I135/I110*1000</f>
        <v>#DIV/0!</v>
      </c>
      <c r="C110" s="24"/>
      <c r="D110" s="24"/>
      <c r="E110" s="24"/>
      <c r="F110" s="24"/>
      <c r="G110" s="24"/>
      <c r="H110" s="24"/>
      <c r="I110" s="24"/>
      <c r="J110" s="24"/>
      <c r="K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33" t="s">
        <v>182</v>
      </c>
      <c r="B111" s="5" t="e">
        <f>I136/I111*1000</f>
        <v>#DIV/0!</v>
      </c>
      <c r="C111" s="24"/>
      <c r="D111" s="24"/>
      <c r="E111" s="24"/>
      <c r="F111" s="24"/>
      <c r="G111" s="24"/>
      <c r="H111" s="24"/>
      <c r="I111" s="24"/>
      <c r="J111" s="24"/>
      <c r="K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5" t="s">
        <v>194</v>
      </c>
      <c r="C112" s="24"/>
      <c r="D112" s="24"/>
      <c r="E112" s="24"/>
      <c r="F112" s="24"/>
      <c r="G112" s="24"/>
      <c r="H112" s="24"/>
      <c r="I112" s="24"/>
      <c r="J112" s="24"/>
      <c r="K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4" spans="1:15">
      <c r="A114" s="5" t="s">
        <v>195</v>
      </c>
    </row>
    <row r="115" spans="1:15">
      <c r="A115" s="5" t="s">
        <v>25</v>
      </c>
      <c r="B115" s="5" t="str">
        <f t="shared" ref="B115:K115" si="98">B10</f>
        <v>μg/mL</v>
      </c>
      <c r="C115" s="5" t="str">
        <f t="shared" si="98"/>
        <v>μg/mL</v>
      </c>
      <c r="D115" s="5" t="str">
        <f t="shared" si="98"/>
        <v>μg/mL</v>
      </c>
      <c r="E115" s="5" t="str">
        <f t="shared" si="98"/>
        <v>μg/mL</v>
      </c>
      <c r="F115" s="5" t="str">
        <f t="shared" si="98"/>
        <v>μg/mL</v>
      </c>
      <c r="G115" s="5" t="str">
        <f t="shared" si="98"/>
        <v>μg/mL</v>
      </c>
      <c r="H115" s="5" t="str">
        <f t="shared" si="98"/>
        <v>μg/mL</v>
      </c>
      <c r="I115" s="5" t="str">
        <f t="shared" si="98"/>
        <v>μg/mL</v>
      </c>
      <c r="J115" s="5" t="str">
        <f t="shared" si="98"/>
        <v>μg/mL</v>
      </c>
      <c r="K115" s="5" t="str">
        <f t="shared" si="98"/>
        <v>μg/mL</v>
      </c>
      <c r="L115" s="5" t="s">
        <v>143</v>
      </c>
      <c r="M115" s="31"/>
    </row>
    <row r="116" spans="1:15">
      <c r="A116" s="33" t="s">
        <v>188</v>
      </c>
      <c r="B116" s="5">
        <v>2E-3</v>
      </c>
      <c r="C116" s="5">
        <f t="shared" ref="C116:K125" si="99">C$138*$L116</f>
        <v>1.2584929784371091E-3</v>
      </c>
      <c r="D116" s="5">
        <f t="shared" si="99"/>
        <v>3.1462324460927726E-3</v>
      </c>
      <c r="E116" s="5">
        <f t="shared" si="99"/>
        <v>6.2924648921855453E-3</v>
      </c>
      <c r="F116" s="5">
        <f t="shared" si="99"/>
        <v>1.2584929784371091E-2</v>
      </c>
      <c r="G116" s="5">
        <f t="shared" si="99"/>
        <v>3.1462324460927726E-2</v>
      </c>
      <c r="H116" s="5">
        <f t="shared" si="99"/>
        <v>6.2924648921855453E-2</v>
      </c>
      <c r="I116" s="5">
        <f t="shared" si="99"/>
        <v>0.12584929784371091</v>
      </c>
      <c r="J116" s="5">
        <f t="shared" si="99"/>
        <v>0.31462324460927726</v>
      </c>
      <c r="K116" s="5">
        <f t="shared" si="99"/>
        <v>0.62924648921855453</v>
      </c>
      <c r="L116" s="5">
        <v>6.2924648921855453E-2</v>
      </c>
      <c r="M116" s="5">
        <v>0.12296178132959935</v>
      </c>
      <c r="N116" s="5">
        <v>2.887516514111543E-3</v>
      </c>
      <c r="O116" s="5">
        <f>(M116+N116)/2</f>
        <v>6.2924648921855453E-2</v>
      </c>
    </row>
    <row r="117" spans="1:15">
      <c r="A117" s="33" t="s">
        <v>163</v>
      </c>
      <c r="B117" s="5">
        <v>2E-3</v>
      </c>
      <c r="C117" s="5">
        <f t="shared" si="99"/>
        <v>2.1407216980766537E-3</v>
      </c>
      <c r="D117" s="5">
        <f t="shared" si="99"/>
        <v>5.3518042451916343E-3</v>
      </c>
      <c r="E117" s="5">
        <f t="shared" si="99"/>
        <v>1.0703608490383269E-2</v>
      </c>
      <c r="F117" s="5">
        <f t="shared" si="99"/>
        <v>2.1407216980766537E-2</v>
      </c>
      <c r="G117" s="5">
        <f t="shared" si="99"/>
        <v>5.3518042451916339E-2</v>
      </c>
      <c r="H117" s="5">
        <f t="shared" si="99"/>
        <v>0.10703608490383268</v>
      </c>
      <c r="I117" s="5">
        <f t="shared" si="99"/>
        <v>0.21407216980766536</v>
      </c>
      <c r="J117" s="5">
        <f t="shared" si="99"/>
        <v>0.53518042451916337</v>
      </c>
      <c r="K117" s="5">
        <f t="shared" si="99"/>
        <v>1.0703608490383267</v>
      </c>
      <c r="L117" s="5">
        <v>0.10703608490383268</v>
      </c>
      <c r="M117" s="5">
        <v>0.19148848450881581</v>
      </c>
      <c r="N117" s="5">
        <v>2.2583685298849552E-2</v>
      </c>
      <c r="O117" s="5">
        <f t="shared" ref="O117:O136" si="100">(M117+N117)/2</f>
        <v>0.10703608490383268</v>
      </c>
    </row>
    <row r="118" spans="1:15">
      <c r="A118" s="33" t="s">
        <v>164</v>
      </c>
      <c r="B118" s="5">
        <v>2E-3</v>
      </c>
      <c r="C118" s="5">
        <f t="shared" si="99"/>
        <v>2.4073920195704945E-3</v>
      </c>
      <c r="D118" s="5">
        <f t="shared" si="99"/>
        <v>6.018480048926236E-3</v>
      </c>
      <c r="E118" s="5">
        <f t="shared" si="99"/>
        <v>1.2036960097852472E-2</v>
      </c>
      <c r="F118" s="5">
        <f t="shared" si="99"/>
        <v>2.4073920195704944E-2</v>
      </c>
      <c r="G118" s="5">
        <f t="shared" si="99"/>
        <v>6.0184800489262356E-2</v>
      </c>
      <c r="H118" s="5">
        <f t="shared" si="99"/>
        <v>0.12036960097852471</v>
      </c>
      <c r="I118" s="5">
        <f t="shared" si="99"/>
        <v>0.24073920195704943</v>
      </c>
      <c r="J118" s="5">
        <f t="shared" si="99"/>
        <v>0.60184800489262358</v>
      </c>
      <c r="K118" s="5">
        <f t="shared" si="99"/>
        <v>1.2036960097852472</v>
      </c>
      <c r="L118" s="5">
        <v>0.12036960097852471</v>
      </c>
      <c r="M118" s="5">
        <v>0.15021979309398076</v>
      </c>
      <c r="N118" s="5">
        <v>9.0519408863068668E-2</v>
      </c>
      <c r="O118" s="5">
        <f t="shared" si="100"/>
        <v>0.12036960097852471</v>
      </c>
    </row>
    <row r="119" spans="1:15">
      <c r="A119" s="33" t="s">
        <v>165</v>
      </c>
      <c r="B119" s="5">
        <v>2E-3</v>
      </c>
      <c r="C119" s="5">
        <f t="shared" si="99"/>
        <v>2.1247118487237229E-3</v>
      </c>
      <c r="D119" s="5">
        <f t="shared" si="99"/>
        <v>5.311779621809308E-3</v>
      </c>
      <c r="E119" s="5">
        <f t="shared" si="99"/>
        <v>1.0623559243618616E-2</v>
      </c>
      <c r="F119" s="5">
        <f t="shared" si="99"/>
        <v>2.1247118487237232E-2</v>
      </c>
      <c r="G119" s="5">
        <f t="shared" si="99"/>
        <v>5.3117796218093073E-2</v>
      </c>
      <c r="H119" s="5">
        <f t="shared" si="99"/>
        <v>0.10623559243618615</v>
      </c>
      <c r="I119" s="5">
        <f t="shared" si="99"/>
        <v>0.21247118487237229</v>
      </c>
      <c r="J119" s="5">
        <f t="shared" si="99"/>
        <v>0.53117796218093072</v>
      </c>
      <c r="K119" s="5">
        <f t="shared" si="99"/>
        <v>1.0623559243618614</v>
      </c>
      <c r="L119" s="5">
        <v>0.10623559243618615</v>
      </c>
      <c r="M119" s="5">
        <v>5.6821414692471879E-2</v>
      </c>
      <c r="N119" s="5">
        <v>0.15564977017990042</v>
      </c>
      <c r="O119" s="5">
        <f t="shared" si="100"/>
        <v>0.10623559243618615</v>
      </c>
    </row>
    <row r="120" spans="1:15">
      <c r="A120" s="33" t="s">
        <v>166</v>
      </c>
      <c r="B120" s="5">
        <v>2E-3</v>
      </c>
      <c r="C120" s="5">
        <f t="shared" si="99"/>
        <v>1.4025489911131178E-3</v>
      </c>
      <c r="D120" s="5">
        <f t="shared" si="99"/>
        <v>3.5063724777827949E-3</v>
      </c>
      <c r="E120" s="5">
        <f t="shared" si="99"/>
        <v>7.0127449555655898E-3</v>
      </c>
      <c r="F120" s="5">
        <f t="shared" si="99"/>
        <v>1.402548991113118E-2</v>
      </c>
      <c r="G120" s="5">
        <f t="shared" si="99"/>
        <v>3.5063724777827945E-2</v>
      </c>
      <c r="H120" s="5">
        <f t="shared" si="99"/>
        <v>7.0127449555655891E-2</v>
      </c>
      <c r="I120" s="5">
        <f t="shared" si="99"/>
        <v>0.14025489911131178</v>
      </c>
      <c r="J120" s="5">
        <f t="shared" si="99"/>
        <v>0.35063724777827943</v>
      </c>
      <c r="K120" s="5">
        <f t="shared" si="99"/>
        <v>0.70127449555655885</v>
      </c>
      <c r="L120" s="5">
        <v>7.0127449555655891E-2</v>
      </c>
      <c r="M120" s="5">
        <v>1.1361846118777099E-2</v>
      </c>
      <c r="N120" s="5">
        <v>0.12889305299253467</v>
      </c>
      <c r="O120" s="5">
        <f t="shared" si="100"/>
        <v>7.0127449555655891E-2</v>
      </c>
    </row>
    <row r="121" spans="1:15">
      <c r="A121" s="33" t="s">
        <v>167</v>
      </c>
      <c r="B121" s="5">
        <v>2E-3</v>
      </c>
      <c r="C121" s="5">
        <f t="shared" si="99"/>
        <v>5.4033716571733254E-4</v>
      </c>
      <c r="D121" s="5">
        <f t="shared" si="99"/>
        <v>1.3508429142933315E-3</v>
      </c>
      <c r="E121" s="5">
        <f t="shared" si="99"/>
        <v>2.7016858285866629E-3</v>
      </c>
      <c r="F121" s="5">
        <f t="shared" si="99"/>
        <v>5.4033716571733259E-3</v>
      </c>
      <c r="G121" s="5">
        <f t="shared" si="99"/>
        <v>1.3508429142933313E-2</v>
      </c>
      <c r="H121" s="5">
        <f t="shared" si="99"/>
        <v>2.7016858285866627E-2</v>
      </c>
      <c r="I121" s="5">
        <f t="shared" si="99"/>
        <v>5.4033716571733253E-2</v>
      </c>
      <c r="J121" s="5">
        <f t="shared" si="99"/>
        <v>0.13508429142933315</v>
      </c>
      <c r="K121" s="5">
        <f t="shared" si="99"/>
        <v>0.2701685828586663</v>
      </c>
      <c r="L121" s="5">
        <v>2.7016858285866627E-2</v>
      </c>
      <c r="M121" s="5">
        <v>1.7241944696437801E-3</v>
      </c>
      <c r="N121" s="5">
        <v>5.2309522102089473E-2</v>
      </c>
      <c r="O121" s="5">
        <f t="shared" si="100"/>
        <v>2.7016858285866627E-2</v>
      </c>
    </row>
    <row r="122" spans="1:15">
      <c r="A122" s="33" t="s">
        <v>168</v>
      </c>
      <c r="B122" s="5">
        <v>2E-3</v>
      </c>
      <c r="C122" s="5">
        <f t="shared" si="99"/>
        <v>1.0759837554402739E-4</v>
      </c>
      <c r="D122" s="5">
        <f t="shared" si="99"/>
        <v>2.6899593886006847E-4</v>
      </c>
      <c r="E122" s="5">
        <f t="shared" si="99"/>
        <v>5.3799187772013695E-4</v>
      </c>
      <c r="F122" s="5">
        <f t="shared" si="99"/>
        <v>1.0759837554402739E-3</v>
      </c>
      <c r="G122" s="5">
        <f t="shared" si="99"/>
        <v>2.6899593886006846E-3</v>
      </c>
      <c r="H122" s="5">
        <f t="shared" si="99"/>
        <v>5.3799187772013693E-3</v>
      </c>
      <c r="I122" s="5">
        <f t="shared" si="99"/>
        <v>1.0759837554402739E-2</v>
      </c>
      <c r="J122" s="5">
        <f t="shared" si="99"/>
        <v>2.6899593886006847E-2</v>
      </c>
      <c r="K122" s="5">
        <f t="shared" si="99"/>
        <v>5.3799187772013694E-2</v>
      </c>
      <c r="L122" s="5">
        <v>5.3799187772013693E-3</v>
      </c>
      <c r="M122" s="5">
        <v>2.1286645909133106E-4</v>
      </c>
      <c r="N122" s="5">
        <v>1.0546971095311407E-2</v>
      </c>
      <c r="O122" s="5">
        <f t="shared" si="100"/>
        <v>5.3799187772013693E-3</v>
      </c>
    </row>
    <row r="123" spans="1:15">
      <c r="A123" s="33" t="s">
        <v>189</v>
      </c>
      <c r="B123" s="5">
        <v>2E-3</v>
      </c>
      <c r="C123" s="5">
        <f t="shared" si="99"/>
        <v>3.3238013410098462E-4</v>
      </c>
      <c r="D123" s="5">
        <f t="shared" si="99"/>
        <v>8.3095033525246154E-4</v>
      </c>
      <c r="E123" s="5">
        <f t="shared" si="99"/>
        <v>1.6619006705049231E-3</v>
      </c>
      <c r="F123" s="5">
        <f t="shared" si="99"/>
        <v>3.3238013410098462E-3</v>
      </c>
      <c r="G123" s="5">
        <f t="shared" si="99"/>
        <v>8.3095033525246147E-3</v>
      </c>
      <c r="H123" s="5">
        <f t="shared" si="99"/>
        <v>1.6619006705049229E-2</v>
      </c>
      <c r="I123" s="5">
        <f t="shared" si="99"/>
        <v>3.3238013410098459E-2</v>
      </c>
      <c r="J123" s="5">
        <f t="shared" si="99"/>
        <v>8.3095033525246151E-2</v>
      </c>
      <c r="K123" s="5">
        <f t="shared" si="99"/>
        <v>0.1661900670504923</v>
      </c>
      <c r="L123" s="5">
        <v>1.6619006705049229E-2</v>
      </c>
      <c r="M123" s="5">
        <v>3.2701904268686008E-2</v>
      </c>
      <c r="N123" s="5">
        <v>5.3610914141245412E-4</v>
      </c>
      <c r="O123" s="5">
        <f t="shared" si="100"/>
        <v>1.6619006705049229E-2</v>
      </c>
    </row>
    <row r="124" spans="1:15">
      <c r="A124" s="33" t="s">
        <v>170</v>
      </c>
      <c r="B124" s="5">
        <v>2E-3</v>
      </c>
      <c r="C124" s="5">
        <f t="shared" si="99"/>
        <v>6.3091577464346451E-4</v>
      </c>
      <c r="D124" s="5">
        <f t="shared" si="99"/>
        <v>1.5772894366086613E-3</v>
      </c>
      <c r="E124" s="5">
        <f t="shared" si="99"/>
        <v>3.1545788732173226E-3</v>
      </c>
      <c r="F124" s="5">
        <f t="shared" si="99"/>
        <v>6.3091577464346451E-3</v>
      </c>
      <c r="G124" s="5">
        <f t="shared" si="99"/>
        <v>1.5772894366086612E-2</v>
      </c>
      <c r="H124" s="5">
        <f t="shared" si="99"/>
        <v>3.1545788732173223E-2</v>
      </c>
      <c r="I124" s="5">
        <f t="shared" si="99"/>
        <v>6.3091577464346446E-2</v>
      </c>
      <c r="J124" s="5">
        <f t="shared" si="99"/>
        <v>0.15772894366086612</v>
      </c>
      <c r="K124" s="5">
        <f t="shared" si="99"/>
        <v>0.31545788732173224</v>
      </c>
      <c r="L124" s="5">
        <v>3.1545788732173223E-2</v>
      </c>
      <c r="M124" s="5">
        <v>5.8063773407339918E-2</v>
      </c>
      <c r="N124" s="5">
        <v>5.0278040570065248E-3</v>
      </c>
      <c r="O124" s="5">
        <f t="shared" si="100"/>
        <v>3.1545788732173223E-2</v>
      </c>
    </row>
    <row r="125" spans="1:15">
      <c r="A125" s="33" t="s">
        <v>171</v>
      </c>
      <c r="B125" s="5">
        <v>2E-3</v>
      </c>
      <c r="C125" s="5">
        <f t="shared" si="99"/>
        <v>7.6842180881752655E-4</v>
      </c>
      <c r="D125" s="5">
        <f t="shared" si="99"/>
        <v>1.9210545220438163E-3</v>
      </c>
      <c r="E125" s="5">
        <f t="shared" si="99"/>
        <v>3.8421090440876327E-3</v>
      </c>
      <c r="F125" s="5">
        <f t="shared" si="99"/>
        <v>7.6842180881752653E-3</v>
      </c>
      <c r="G125" s="5">
        <f t="shared" si="99"/>
        <v>1.9210545220438163E-2</v>
      </c>
      <c r="H125" s="5">
        <f t="shared" si="99"/>
        <v>3.8421090440876327E-2</v>
      </c>
      <c r="I125" s="5">
        <f t="shared" si="99"/>
        <v>7.6842180881752653E-2</v>
      </c>
      <c r="J125" s="5">
        <f t="shared" si="99"/>
        <v>0.19210545220438163</v>
      </c>
      <c r="K125" s="5">
        <f t="shared" si="99"/>
        <v>0.38421090440876327</v>
      </c>
      <c r="L125" s="5">
        <v>3.8421090440876327E-2</v>
      </c>
      <c r="M125" s="5">
        <v>5.3542542146008856E-2</v>
      </c>
      <c r="N125" s="5">
        <v>2.329963873574379E-2</v>
      </c>
      <c r="O125" s="5">
        <f t="shared" si="100"/>
        <v>3.8421090440876327E-2</v>
      </c>
    </row>
    <row r="126" spans="1:15">
      <c r="A126" s="33" t="s">
        <v>172</v>
      </c>
      <c r="B126" s="5">
        <v>2E-3</v>
      </c>
      <c r="C126" s="5">
        <f t="shared" ref="C126:K136" si="101">C$138*$L126</f>
        <v>7.2644578691286206E-4</v>
      </c>
      <c r="D126" s="5">
        <f t="shared" si="101"/>
        <v>1.8161144672821554E-3</v>
      </c>
      <c r="E126" s="5">
        <f t="shared" si="101"/>
        <v>3.6322289345643109E-3</v>
      </c>
      <c r="F126" s="5">
        <f t="shared" si="101"/>
        <v>7.2644578691286217E-3</v>
      </c>
      <c r="G126" s="5">
        <f t="shared" si="101"/>
        <v>1.8161144672821553E-2</v>
      </c>
      <c r="H126" s="5">
        <f t="shared" si="101"/>
        <v>3.6322289345643105E-2</v>
      </c>
      <c r="I126" s="5">
        <f t="shared" si="101"/>
        <v>7.264457869128621E-2</v>
      </c>
      <c r="J126" s="5">
        <f t="shared" si="101"/>
        <v>0.18161144672821553</v>
      </c>
      <c r="K126" s="5">
        <f t="shared" si="101"/>
        <v>0.36322289345643105</v>
      </c>
      <c r="L126" s="5">
        <v>3.6322289345643105E-2</v>
      </c>
      <c r="M126" s="5">
        <v>2.2673470632647436E-2</v>
      </c>
      <c r="N126" s="5">
        <v>4.9971108058638782E-2</v>
      </c>
      <c r="O126" s="5">
        <f t="shared" si="100"/>
        <v>3.6322289345643105E-2</v>
      </c>
    </row>
    <row r="127" spans="1:15">
      <c r="A127" s="33" t="s">
        <v>173</v>
      </c>
      <c r="B127" s="5">
        <v>2E-3</v>
      </c>
      <c r="C127" s="5">
        <f t="shared" si="101"/>
        <v>5.567747882159322E-4</v>
      </c>
      <c r="D127" s="5">
        <f t="shared" si="101"/>
        <v>1.3919369705398307E-3</v>
      </c>
      <c r="E127" s="5">
        <f t="shared" si="101"/>
        <v>2.7838739410796613E-3</v>
      </c>
      <c r="F127" s="5">
        <f t="shared" si="101"/>
        <v>5.5677478821593226E-3</v>
      </c>
      <c r="G127" s="5">
        <f t="shared" si="101"/>
        <v>1.3919369705398305E-2</v>
      </c>
      <c r="H127" s="5">
        <f t="shared" si="101"/>
        <v>2.783873941079661E-2</v>
      </c>
      <c r="I127" s="5">
        <f t="shared" si="101"/>
        <v>5.567747882159322E-2</v>
      </c>
      <c r="J127" s="5">
        <f t="shared" si="101"/>
        <v>0.13919369705398305</v>
      </c>
      <c r="K127" s="5">
        <f t="shared" si="101"/>
        <v>0.27838739410796609</v>
      </c>
      <c r="L127" s="5">
        <v>2.783873941079661E-2</v>
      </c>
      <c r="M127" s="5">
        <v>5.0993746981700524E-3</v>
      </c>
      <c r="N127" s="5">
        <v>5.0578104123423166E-2</v>
      </c>
      <c r="O127" s="5">
        <f t="shared" si="100"/>
        <v>2.783873941079661E-2</v>
      </c>
    </row>
    <row r="128" spans="1:15">
      <c r="A128" s="33" t="s">
        <v>174</v>
      </c>
      <c r="B128" s="5">
        <v>2E-3</v>
      </c>
      <c r="C128" s="5">
        <f t="shared" si="101"/>
        <v>2.4903509992069188E-4</v>
      </c>
      <c r="D128" s="5">
        <f t="shared" si="101"/>
        <v>6.2258774980172979E-4</v>
      </c>
      <c r="E128" s="5">
        <f t="shared" si="101"/>
        <v>1.2451754996034596E-3</v>
      </c>
      <c r="F128" s="5">
        <f t="shared" si="101"/>
        <v>2.4903509992069191E-3</v>
      </c>
      <c r="G128" s="5">
        <f t="shared" si="101"/>
        <v>6.225877498017297E-3</v>
      </c>
      <c r="H128" s="5">
        <f t="shared" si="101"/>
        <v>1.2451754996034594E-2</v>
      </c>
      <c r="I128" s="5">
        <f t="shared" si="101"/>
        <v>2.4903509992069188E-2</v>
      </c>
      <c r="J128" s="5">
        <f t="shared" si="101"/>
        <v>6.2258774980172973E-2</v>
      </c>
      <c r="K128" s="5">
        <f t="shared" si="101"/>
        <v>0.12451754996034595</v>
      </c>
      <c r="L128" s="5">
        <v>1.2451754996034594E-2</v>
      </c>
      <c r="M128" s="5">
        <v>8.0203411603432286E-4</v>
      </c>
      <c r="N128" s="5">
        <v>2.4101475876034867E-2</v>
      </c>
      <c r="O128" s="5">
        <f t="shared" si="100"/>
        <v>1.2451754996034594E-2</v>
      </c>
    </row>
    <row r="129" spans="1:15">
      <c r="A129" s="33" t="s">
        <v>175</v>
      </c>
      <c r="B129" s="5">
        <v>2E-3</v>
      </c>
      <c r="C129" s="5">
        <f t="shared" si="101"/>
        <v>5.9627345116877198E-5</v>
      </c>
      <c r="D129" s="5">
        <f t="shared" si="101"/>
        <v>1.4906836279219302E-4</v>
      </c>
      <c r="E129" s="5">
        <f t="shared" si="101"/>
        <v>2.9813672558438604E-4</v>
      </c>
      <c r="F129" s="5">
        <f t="shared" si="101"/>
        <v>5.9627345116877208E-4</v>
      </c>
      <c r="G129" s="5">
        <f t="shared" si="101"/>
        <v>1.49068362792193E-3</v>
      </c>
      <c r="H129" s="5">
        <f t="shared" si="101"/>
        <v>2.9813672558438599E-3</v>
      </c>
      <c r="I129" s="5">
        <f t="shared" si="101"/>
        <v>5.9627345116877199E-3</v>
      </c>
      <c r="J129" s="5">
        <f t="shared" si="101"/>
        <v>1.49068362792193E-2</v>
      </c>
      <c r="K129" s="5">
        <f t="shared" si="101"/>
        <v>2.98136725584386E-2</v>
      </c>
      <c r="L129" s="5">
        <v>2.9813672558438599E-3</v>
      </c>
      <c r="M129" s="5">
        <v>9.4456914887748396E-5</v>
      </c>
      <c r="N129" s="5">
        <v>5.8682775967999713E-3</v>
      </c>
      <c r="O129" s="5">
        <f t="shared" si="100"/>
        <v>2.9813672558438599E-3</v>
      </c>
    </row>
    <row r="130" spans="1:15">
      <c r="A130" s="33" t="s">
        <v>190</v>
      </c>
      <c r="B130" s="5">
        <v>2E-3</v>
      </c>
      <c r="C130" s="5">
        <f t="shared" si="101"/>
        <v>6.580298338516848E-5</v>
      </c>
      <c r="D130" s="5">
        <f t="shared" si="101"/>
        <v>1.6450745846292121E-4</v>
      </c>
      <c r="E130" s="5">
        <f t="shared" si="101"/>
        <v>3.2901491692584241E-4</v>
      </c>
      <c r="F130" s="5">
        <f t="shared" si="101"/>
        <v>6.5802983385168483E-4</v>
      </c>
      <c r="G130" s="5">
        <f t="shared" si="101"/>
        <v>1.6450745846292121E-3</v>
      </c>
      <c r="H130" s="5">
        <f t="shared" si="101"/>
        <v>3.2901491692584241E-3</v>
      </c>
      <c r="I130" s="5">
        <f t="shared" si="101"/>
        <v>6.5802983385168483E-3</v>
      </c>
      <c r="J130" s="5">
        <f t="shared" si="101"/>
        <v>1.6450745846292122E-2</v>
      </c>
      <c r="K130" s="5">
        <f t="shared" si="101"/>
        <v>3.2901491692584245E-2</v>
      </c>
      <c r="L130" s="5">
        <v>3.2901491692584241E-3</v>
      </c>
      <c r="M130" s="5">
        <v>6.5802983385168483E-3</v>
      </c>
      <c r="N130" s="5">
        <v>0</v>
      </c>
      <c r="O130" s="5">
        <f t="shared" si="100"/>
        <v>3.2901491692584241E-3</v>
      </c>
    </row>
    <row r="131" spans="1:15">
      <c r="A131" s="33" t="s">
        <v>177</v>
      </c>
      <c r="B131" s="5">
        <v>2E-3</v>
      </c>
      <c r="C131" s="5">
        <f t="shared" si="101"/>
        <v>1.4076030559958874E-4</v>
      </c>
      <c r="D131" s="5">
        <f t="shared" si="101"/>
        <v>3.5190076399897182E-4</v>
      </c>
      <c r="E131" s="5">
        <f t="shared" si="101"/>
        <v>7.0380152799794364E-4</v>
      </c>
      <c r="F131" s="5">
        <f t="shared" si="101"/>
        <v>1.4076030559958873E-3</v>
      </c>
      <c r="G131" s="5">
        <f t="shared" si="101"/>
        <v>3.5190076399897181E-3</v>
      </c>
      <c r="H131" s="5">
        <f t="shared" si="101"/>
        <v>7.0380152799794362E-3</v>
      </c>
      <c r="I131" s="5">
        <f t="shared" si="101"/>
        <v>1.4076030559958872E-2</v>
      </c>
      <c r="J131" s="5">
        <f t="shared" si="101"/>
        <v>3.5190076399897179E-2</v>
      </c>
      <c r="K131" s="5">
        <f t="shared" si="101"/>
        <v>7.0380152799794357E-2</v>
      </c>
      <c r="L131" s="5">
        <v>7.0380152799794362E-3</v>
      </c>
      <c r="M131" s="5">
        <v>1.355251537505469E-2</v>
      </c>
      <c r="N131" s="5">
        <v>5.2351518490418192E-4</v>
      </c>
      <c r="O131" s="5">
        <f t="shared" si="100"/>
        <v>7.0380152799794362E-3</v>
      </c>
    </row>
    <row r="132" spans="1:15">
      <c r="A132" s="33" t="s">
        <v>178</v>
      </c>
      <c r="B132" s="5">
        <v>2E-3</v>
      </c>
      <c r="C132" s="5">
        <f t="shared" si="101"/>
        <v>1.863585576523897E-4</v>
      </c>
      <c r="D132" s="5">
        <f t="shared" si="101"/>
        <v>4.6589639413097426E-4</v>
      </c>
      <c r="E132" s="5">
        <f t="shared" si="101"/>
        <v>9.3179278826194852E-4</v>
      </c>
      <c r="F132" s="5">
        <f t="shared" si="101"/>
        <v>1.863585576523897E-3</v>
      </c>
      <c r="G132" s="5">
        <f t="shared" si="101"/>
        <v>4.6589639413097423E-3</v>
      </c>
      <c r="H132" s="5">
        <f t="shared" si="101"/>
        <v>9.3179278826194846E-3</v>
      </c>
      <c r="I132" s="5">
        <f t="shared" si="101"/>
        <v>1.8635855765238969E-2</v>
      </c>
      <c r="J132" s="5">
        <f t="shared" si="101"/>
        <v>4.658963941309742E-2</v>
      </c>
      <c r="K132" s="5">
        <f t="shared" si="101"/>
        <v>9.3179278826194839E-2</v>
      </c>
      <c r="L132" s="5">
        <v>9.3179278826194846E-3</v>
      </c>
      <c r="M132" s="5">
        <v>1.4634862838306908E-2</v>
      </c>
      <c r="N132" s="5">
        <v>4.0009929269320616E-3</v>
      </c>
      <c r="O132" s="5">
        <f t="shared" si="100"/>
        <v>9.3179278826194846E-3</v>
      </c>
    </row>
    <row r="133" spans="1:15">
      <c r="A133" s="33" t="s">
        <v>179</v>
      </c>
      <c r="B133" s="5">
        <v>2E-3</v>
      </c>
      <c r="C133" s="5">
        <f t="shared" si="101"/>
        <v>1.7239117605553022E-4</v>
      </c>
      <c r="D133" s="5">
        <f t="shared" si="101"/>
        <v>4.309779401388256E-4</v>
      </c>
      <c r="E133" s="5">
        <f t="shared" si="101"/>
        <v>8.619558802776512E-4</v>
      </c>
      <c r="F133" s="5">
        <f t="shared" si="101"/>
        <v>1.7239117605553024E-3</v>
      </c>
      <c r="G133" s="5">
        <f t="shared" si="101"/>
        <v>4.3097794013882557E-3</v>
      </c>
      <c r="H133" s="5">
        <f t="shared" si="101"/>
        <v>8.6195588027765113E-3</v>
      </c>
      <c r="I133" s="5">
        <f t="shared" si="101"/>
        <v>1.7239117605553023E-2</v>
      </c>
      <c r="J133" s="5">
        <f t="shared" si="101"/>
        <v>4.3097794013882557E-2</v>
      </c>
      <c r="K133" s="5">
        <f t="shared" si="101"/>
        <v>8.6195588027765113E-2</v>
      </c>
      <c r="L133" s="5">
        <v>8.6195588027765113E-3</v>
      </c>
      <c r="M133" s="5">
        <v>6.992109416704099E-3</v>
      </c>
      <c r="N133" s="5">
        <v>1.0247008188848925E-2</v>
      </c>
      <c r="O133" s="5">
        <f t="shared" si="100"/>
        <v>8.6195588027765113E-3</v>
      </c>
    </row>
    <row r="134" spans="1:15">
      <c r="A134" s="33" t="s">
        <v>180</v>
      </c>
      <c r="B134" s="5">
        <v>2E-3</v>
      </c>
      <c r="C134" s="5">
        <f t="shared" si="101"/>
        <v>1.373010810296793E-4</v>
      </c>
      <c r="D134" s="5">
        <f t="shared" si="101"/>
        <v>3.4325270257419825E-4</v>
      </c>
      <c r="E134" s="5">
        <f t="shared" si="101"/>
        <v>6.8650540514839651E-4</v>
      </c>
      <c r="F134" s="5">
        <f t="shared" si="101"/>
        <v>1.373010810296793E-3</v>
      </c>
      <c r="G134" s="5">
        <f t="shared" si="101"/>
        <v>3.4325270257419822E-3</v>
      </c>
      <c r="H134" s="5">
        <f t="shared" si="101"/>
        <v>6.8650540514839644E-3</v>
      </c>
      <c r="I134" s="5">
        <f t="shared" si="101"/>
        <v>1.3730108102967929E-2</v>
      </c>
      <c r="J134" s="5">
        <f t="shared" si="101"/>
        <v>3.432527025741982E-2</v>
      </c>
      <c r="K134" s="5">
        <f t="shared" si="101"/>
        <v>6.8650540514839639E-2</v>
      </c>
      <c r="L134" s="5">
        <v>6.8650540514839644E-3</v>
      </c>
      <c r="M134" s="5">
        <v>1.8376368585640147E-3</v>
      </c>
      <c r="N134" s="5">
        <v>1.1892471244403914E-2</v>
      </c>
      <c r="O134" s="5">
        <f t="shared" si="100"/>
        <v>6.8650540514839644E-3</v>
      </c>
    </row>
    <row r="135" spans="1:15">
      <c r="A135" s="33" t="s">
        <v>181</v>
      </c>
      <c r="B135" s="5">
        <v>2E-3</v>
      </c>
      <c r="C135" s="5">
        <f t="shared" si="101"/>
        <v>6.8635303325841599E-5</v>
      </c>
      <c r="D135" s="5">
        <f t="shared" si="101"/>
        <v>1.7158825831460403E-4</v>
      </c>
      <c r="E135" s="5">
        <f t="shared" si="101"/>
        <v>3.4317651662920805E-4</v>
      </c>
      <c r="F135" s="5">
        <f t="shared" si="101"/>
        <v>6.863530332584161E-4</v>
      </c>
      <c r="G135" s="5">
        <f t="shared" si="101"/>
        <v>1.7158825831460401E-3</v>
      </c>
      <c r="H135" s="5">
        <f t="shared" si="101"/>
        <v>3.4317651662920802E-3</v>
      </c>
      <c r="I135" s="5">
        <f t="shared" si="101"/>
        <v>6.8635303325841604E-3</v>
      </c>
      <c r="J135" s="5">
        <f t="shared" si="101"/>
        <v>1.71588258314604E-2</v>
      </c>
      <c r="K135" s="5">
        <f t="shared" si="101"/>
        <v>3.4317651662920799E-2</v>
      </c>
      <c r="L135" s="5">
        <v>3.4317651662920802E-3</v>
      </c>
      <c r="M135" s="5">
        <v>3.9648031595130765E-4</v>
      </c>
      <c r="N135" s="5">
        <v>6.4670500166328524E-3</v>
      </c>
      <c r="O135" s="5">
        <f t="shared" si="100"/>
        <v>3.4317651662920802E-3</v>
      </c>
    </row>
    <row r="136" spans="1:15">
      <c r="A136" s="33" t="s">
        <v>182</v>
      </c>
      <c r="B136" s="5">
        <v>2E-3</v>
      </c>
      <c r="C136" s="5">
        <f t="shared" si="101"/>
        <v>1.7677404239266921E-5</v>
      </c>
      <c r="D136" s="5">
        <f t="shared" si="101"/>
        <v>4.4193510598167305E-5</v>
      </c>
      <c r="E136" s="5">
        <f t="shared" si="101"/>
        <v>8.8387021196334611E-5</v>
      </c>
      <c r="F136" s="5">
        <f t="shared" si="101"/>
        <v>1.7677404239266922E-4</v>
      </c>
      <c r="G136" s="5">
        <f t="shared" si="101"/>
        <v>4.4193510598167305E-4</v>
      </c>
      <c r="H136" s="5">
        <f t="shared" si="101"/>
        <v>8.8387021196334611E-4</v>
      </c>
      <c r="I136" s="5">
        <f t="shared" si="101"/>
        <v>1.7677404239266922E-3</v>
      </c>
      <c r="J136" s="5">
        <f t="shared" si="101"/>
        <v>4.4193510598167307E-3</v>
      </c>
      <c r="K136" s="5">
        <f t="shared" si="101"/>
        <v>8.8387021196334615E-3</v>
      </c>
      <c r="L136" s="5">
        <v>8.8387021196334611E-4</v>
      </c>
      <c r="M136" s="5">
        <v>0</v>
      </c>
      <c r="N136" s="5">
        <v>1.7677404239266922E-3</v>
      </c>
      <c r="O136" s="5">
        <f t="shared" si="100"/>
        <v>8.8387021196334611E-4</v>
      </c>
    </row>
    <row r="137" spans="1:15">
      <c r="A137" s="33" t="s">
        <v>225</v>
      </c>
      <c r="C137" s="5">
        <v>0.15</v>
      </c>
      <c r="D137" s="5">
        <v>0.15</v>
      </c>
      <c r="E137" s="5">
        <v>0.15</v>
      </c>
      <c r="F137" s="5">
        <v>0.15</v>
      </c>
      <c r="G137" s="5">
        <v>0.15</v>
      </c>
      <c r="H137" s="5">
        <v>0.15</v>
      </c>
      <c r="I137" s="5">
        <v>0.15</v>
      </c>
      <c r="J137" s="5">
        <v>0.15</v>
      </c>
      <c r="K137" s="5">
        <v>0.15</v>
      </c>
    </row>
    <row r="138" spans="1:15">
      <c r="C138" s="5">
        <v>0.02</v>
      </c>
      <c r="D138" s="5">
        <v>0.05</v>
      </c>
      <c r="E138" s="5">
        <v>0.1</v>
      </c>
      <c r="F138" s="5">
        <v>0.2</v>
      </c>
      <c r="G138" s="5">
        <v>0.5</v>
      </c>
      <c r="H138" s="5">
        <v>1</v>
      </c>
      <c r="I138" s="5">
        <v>2</v>
      </c>
      <c r="J138" s="5">
        <v>5</v>
      </c>
      <c r="K138" s="5">
        <v>10</v>
      </c>
      <c r="L138" s="34">
        <f>SUM(L116:L136)</f>
        <v>0.70471653130991296</v>
      </c>
      <c r="O138" s="34">
        <f>SUM(O116:O136)</f>
        <v>0.70471653130991296</v>
      </c>
    </row>
    <row r="139" spans="1:15">
      <c r="L139" s="34"/>
    </row>
    <row r="140" spans="1:15">
      <c r="A140" s="5" t="s">
        <v>196</v>
      </c>
      <c r="L140" s="5" t="s">
        <v>88</v>
      </c>
      <c r="M140" s="5" t="s">
        <v>89</v>
      </c>
    </row>
    <row r="141" spans="1:15">
      <c r="A141" s="33" t="s">
        <v>188</v>
      </c>
      <c r="B141" s="6"/>
      <c r="C141" s="6" t="str">
        <f>IF(C116="-","",IF(C91&lt;500,"",C91/C$112*C$137/C116))</f>
        <v/>
      </c>
      <c r="D141" s="6" t="str">
        <f t="shared" ref="D141:K141" si="102">IF(D116="-","",IF(D91&lt;500,"",D91/D$112*D$137/D116))</f>
        <v/>
      </c>
      <c r="E141" s="6" t="str">
        <f t="shared" si="102"/>
        <v/>
      </c>
      <c r="F141" s="6" t="str">
        <f t="shared" si="102"/>
        <v/>
      </c>
      <c r="G141" s="6" t="str">
        <f t="shared" si="102"/>
        <v/>
      </c>
      <c r="H141" s="6" t="str">
        <f t="shared" si="102"/>
        <v/>
      </c>
      <c r="I141" s="6" t="str">
        <f t="shared" si="102"/>
        <v/>
      </c>
      <c r="J141" s="6" t="str">
        <f t="shared" si="102"/>
        <v/>
      </c>
      <c r="K141" s="6" t="str">
        <f t="shared" si="102"/>
        <v/>
      </c>
      <c r="L141" s="6" t="e">
        <f t="shared" ref="L141:L161" si="103">AVERAGE(C141:I141)</f>
        <v>#DIV/0!</v>
      </c>
      <c r="M141" s="31" t="e">
        <f t="shared" ref="M141:M161" si="104">STDEV(C141:I141)/L141</f>
        <v>#DIV/0!</v>
      </c>
      <c r="N141" s="6"/>
    </row>
    <row r="142" spans="1:15">
      <c r="A142" s="33" t="s">
        <v>163</v>
      </c>
      <c r="B142" s="6"/>
      <c r="C142" s="6" t="str">
        <f t="shared" ref="C142:C161" si="105">IF(C117="-","",IF(C92&lt;500,"",C92/C$112*C$137/C117))</f>
        <v/>
      </c>
      <c r="D142" s="6" t="str">
        <f t="shared" ref="D142:K142" si="106">IF(D117="-","",IF(D92&lt;500,"",D92/D$112*D$137/D117))</f>
        <v/>
      </c>
      <c r="E142" s="6" t="str">
        <f t="shared" si="106"/>
        <v/>
      </c>
      <c r="F142" s="6" t="str">
        <f t="shared" si="106"/>
        <v/>
      </c>
      <c r="G142" s="6" t="str">
        <f t="shared" si="106"/>
        <v/>
      </c>
      <c r="H142" s="6" t="str">
        <f t="shared" si="106"/>
        <v/>
      </c>
      <c r="I142" s="6" t="str">
        <f t="shared" si="106"/>
        <v/>
      </c>
      <c r="J142" s="6" t="str">
        <f t="shared" si="106"/>
        <v/>
      </c>
      <c r="K142" s="6" t="str">
        <f t="shared" si="106"/>
        <v/>
      </c>
      <c r="L142" s="6" t="e">
        <f t="shared" si="103"/>
        <v>#DIV/0!</v>
      </c>
      <c r="M142" s="31" t="e">
        <f t="shared" si="104"/>
        <v>#DIV/0!</v>
      </c>
      <c r="N142" s="6"/>
    </row>
    <row r="143" spans="1:15">
      <c r="A143" s="33" t="s">
        <v>164</v>
      </c>
      <c r="B143" s="6"/>
      <c r="C143" s="6" t="str">
        <f t="shared" si="105"/>
        <v/>
      </c>
      <c r="D143" s="6" t="str">
        <f t="shared" ref="D143:K143" si="107">IF(D118="-","",IF(D93&lt;500,"",D93/D$112*D$137/D118))</f>
        <v/>
      </c>
      <c r="E143" s="6" t="str">
        <f t="shared" si="107"/>
        <v/>
      </c>
      <c r="F143" s="6" t="str">
        <f t="shared" si="107"/>
        <v/>
      </c>
      <c r="G143" s="6" t="str">
        <f t="shared" si="107"/>
        <v/>
      </c>
      <c r="H143" s="6" t="str">
        <f t="shared" si="107"/>
        <v/>
      </c>
      <c r="I143" s="6" t="str">
        <f t="shared" si="107"/>
        <v/>
      </c>
      <c r="J143" s="6" t="str">
        <f t="shared" si="107"/>
        <v/>
      </c>
      <c r="K143" s="6" t="str">
        <f t="shared" si="107"/>
        <v/>
      </c>
      <c r="L143" s="6" t="e">
        <f t="shared" si="103"/>
        <v>#DIV/0!</v>
      </c>
      <c r="M143" s="31" t="e">
        <f t="shared" si="104"/>
        <v>#DIV/0!</v>
      </c>
      <c r="N143" s="6"/>
    </row>
    <row r="144" spans="1:15">
      <c r="A144" s="33" t="s">
        <v>165</v>
      </c>
      <c r="B144" s="6"/>
      <c r="C144" s="6" t="str">
        <f t="shared" si="105"/>
        <v/>
      </c>
      <c r="D144" s="6" t="str">
        <f t="shared" ref="D144:K144" si="108">IF(D119="-","",IF(D94&lt;500,"",D94/D$112*D$137/D119))</f>
        <v/>
      </c>
      <c r="E144" s="6" t="str">
        <f t="shared" si="108"/>
        <v/>
      </c>
      <c r="F144" s="6" t="str">
        <f t="shared" si="108"/>
        <v/>
      </c>
      <c r="G144" s="6" t="str">
        <f t="shared" si="108"/>
        <v/>
      </c>
      <c r="H144" s="6" t="str">
        <f t="shared" si="108"/>
        <v/>
      </c>
      <c r="I144" s="6" t="str">
        <f t="shared" si="108"/>
        <v/>
      </c>
      <c r="J144" s="6" t="str">
        <f t="shared" si="108"/>
        <v/>
      </c>
      <c r="K144" s="6" t="str">
        <f t="shared" si="108"/>
        <v/>
      </c>
      <c r="L144" s="6" t="e">
        <f t="shared" si="103"/>
        <v>#DIV/0!</v>
      </c>
      <c r="M144" s="31" t="e">
        <f t="shared" si="104"/>
        <v>#DIV/0!</v>
      </c>
      <c r="N144" s="6"/>
    </row>
    <row r="145" spans="1:14">
      <c r="A145" s="33" t="s">
        <v>166</v>
      </c>
      <c r="B145" s="6"/>
      <c r="C145" s="6" t="str">
        <f t="shared" si="105"/>
        <v/>
      </c>
      <c r="D145" s="6" t="str">
        <f t="shared" ref="D145:K145" si="109">IF(D120="-","",IF(D95&lt;500,"",D95/D$112*D$137/D120))</f>
        <v/>
      </c>
      <c r="E145" s="6" t="str">
        <f t="shared" si="109"/>
        <v/>
      </c>
      <c r="F145" s="6" t="str">
        <f t="shared" si="109"/>
        <v/>
      </c>
      <c r="G145" s="6" t="str">
        <f t="shared" si="109"/>
        <v/>
      </c>
      <c r="H145" s="6" t="str">
        <f t="shared" si="109"/>
        <v/>
      </c>
      <c r="I145" s="6" t="str">
        <f t="shared" si="109"/>
        <v/>
      </c>
      <c r="J145" s="6" t="str">
        <f t="shared" si="109"/>
        <v/>
      </c>
      <c r="K145" s="6" t="str">
        <f t="shared" si="109"/>
        <v/>
      </c>
      <c r="L145" s="6" t="e">
        <f t="shared" si="103"/>
        <v>#DIV/0!</v>
      </c>
      <c r="M145" s="31" t="e">
        <f t="shared" si="104"/>
        <v>#DIV/0!</v>
      </c>
      <c r="N145" s="6"/>
    </row>
    <row r="146" spans="1:14">
      <c r="A146" s="33" t="s">
        <v>167</v>
      </c>
      <c r="B146" s="6"/>
      <c r="C146" s="6" t="str">
        <f t="shared" si="105"/>
        <v/>
      </c>
      <c r="D146" s="6" t="str">
        <f t="shared" ref="D146:K146" si="110">IF(D121="-","",IF(D96&lt;500,"",D96/D$112*D$137/D121))</f>
        <v/>
      </c>
      <c r="E146" s="6" t="str">
        <f t="shared" si="110"/>
        <v/>
      </c>
      <c r="F146" s="6" t="str">
        <f t="shared" si="110"/>
        <v/>
      </c>
      <c r="G146" s="6" t="str">
        <f t="shared" si="110"/>
        <v/>
      </c>
      <c r="H146" s="6" t="str">
        <f t="shared" si="110"/>
        <v/>
      </c>
      <c r="I146" s="6" t="str">
        <f t="shared" si="110"/>
        <v/>
      </c>
      <c r="J146" s="6" t="str">
        <f t="shared" si="110"/>
        <v/>
      </c>
      <c r="K146" s="6" t="str">
        <f t="shared" si="110"/>
        <v/>
      </c>
      <c r="L146" s="6" t="e">
        <f t="shared" si="103"/>
        <v>#DIV/0!</v>
      </c>
      <c r="M146" s="31" t="e">
        <f t="shared" si="104"/>
        <v>#DIV/0!</v>
      </c>
      <c r="N146" s="6"/>
    </row>
    <row r="147" spans="1:14">
      <c r="A147" s="33" t="s">
        <v>168</v>
      </c>
      <c r="B147" s="6"/>
      <c r="C147" s="6" t="str">
        <f t="shared" si="105"/>
        <v/>
      </c>
      <c r="D147" s="6" t="str">
        <f t="shared" ref="D147:K147" si="111">IF(D122="-","",IF(D97&lt;500,"",D97/D$112*D$137/D122))</f>
        <v/>
      </c>
      <c r="E147" s="6" t="str">
        <f t="shared" si="111"/>
        <v/>
      </c>
      <c r="F147" s="6" t="str">
        <f t="shared" si="111"/>
        <v/>
      </c>
      <c r="G147" s="6" t="str">
        <f t="shared" si="111"/>
        <v/>
      </c>
      <c r="H147" s="6" t="str">
        <f t="shared" si="111"/>
        <v/>
      </c>
      <c r="I147" s="6" t="str">
        <f t="shared" si="111"/>
        <v/>
      </c>
      <c r="J147" s="6" t="str">
        <f t="shared" si="111"/>
        <v/>
      </c>
      <c r="K147" s="6" t="str">
        <f t="shared" si="111"/>
        <v/>
      </c>
      <c r="L147" s="6" t="e">
        <f t="shared" si="103"/>
        <v>#DIV/0!</v>
      </c>
      <c r="M147" s="31" t="e">
        <f t="shared" si="104"/>
        <v>#DIV/0!</v>
      </c>
      <c r="N147" s="6"/>
    </row>
    <row r="148" spans="1:14">
      <c r="A148" s="33" t="s">
        <v>189</v>
      </c>
      <c r="B148" s="6"/>
      <c r="C148" s="6" t="str">
        <f t="shared" si="105"/>
        <v/>
      </c>
      <c r="D148" s="6" t="str">
        <f t="shared" ref="D148:K148" si="112">IF(D123="-","",IF(D98&lt;500,"",D98/D$112*D$137/D123))</f>
        <v/>
      </c>
      <c r="E148" s="6" t="str">
        <f t="shared" si="112"/>
        <v/>
      </c>
      <c r="F148" s="6" t="str">
        <f t="shared" si="112"/>
        <v/>
      </c>
      <c r="G148" s="6" t="str">
        <f t="shared" si="112"/>
        <v/>
      </c>
      <c r="H148" s="6" t="str">
        <f t="shared" si="112"/>
        <v/>
      </c>
      <c r="I148" s="6" t="str">
        <f t="shared" si="112"/>
        <v/>
      </c>
      <c r="J148" s="6" t="str">
        <f t="shared" si="112"/>
        <v/>
      </c>
      <c r="K148" s="6" t="str">
        <f t="shared" si="112"/>
        <v/>
      </c>
      <c r="L148" s="6" t="e">
        <f t="shared" si="103"/>
        <v>#DIV/0!</v>
      </c>
      <c r="M148" s="31" t="e">
        <f t="shared" si="104"/>
        <v>#DIV/0!</v>
      </c>
      <c r="N148" s="6"/>
    </row>
    <row r="149" spans="1:14">
      <c r="A149" s="33" t="s">
        <v>170</v>
      </c>
      <c r="B149" s="6"/>
      <c r="C149" s="6" t="str">
        <f t="shared" si="105"/>
        <v/>
      </c>
      <c r="D149" s="6" t="str">
        <f t="shared" ref="D149:K149" si="113">IF(D124="-","",IF(D99&lt;500,"",D99/D$112*D$137/D124))</f>
        <v/>
      </c>
      <c r="E149" s="6" t="str">
        <f t="shared" si="113"/>
        <v/>
      </c>
      <c r="F149" s="6" t="str">
        <f t="shared" si="113"/>
        <v/>
      </c>
      <c r="G149" s="6" t="str">
        <f t="shared" si="113"/>
        <v/>
      </c>
      <c r="H149" s="6" t="str">
        <f t="shared" si="113"/>
        <v/>
      </c>
      <c r="I149" s="6" t="str">
        <f t="shared" si="113"/>
        <v/>
      </c>
      <c r="J149" s="6" t="str">
        <f t="shared" si="113"/>
        <v/>
      </c>
      <c r="K149" s="6" t="str">
        <f t="shared" si="113"/>
        <v/>
      </c>
      <c r="L149" s="6" t="e">
        <f t="shared" si="103"/>
        <v>#DIV/0!</v>
      </c>
      <c r="M149" s="31" t="e">
        <f t="shared" si="104"/>
        <v>#DIV/0!</v>
      </c>
      <c r="N149" s="6"/>
    </row>
    <row r="150" spans="1:14">
      <c r="A150" s="33" t="s">
        <v>171</v>
      </c>
      <c r="B150" s="6"/>
      <c r="C150" s="6" t="str">
        <f t="shared" si="105"/>
        <v/>
      </c>
      <c r="D150" s="6" t="str">
        <f t="shared" ref="D150:K150" si="114">IF(D125="-","",IF(D100&lt;500,"",D100/D$112*D$137/D125))</f>
        <v/>
      </c>
      <c r="E150" s="6" t="str">
        <f t="shared" si="114"/>
        <v/>
      </c>
      <c r="F150" s="6" t="str">
        <f t="shared" si="114"/>
        <v/>
      </c>
      <c r="G150" s="6" t="str">
        <f t="shared" si="114"/>
        <v/>
      </c>
      <c r="H150" s="6" t="str">
        <f t="shared" si="114"/>
        <v/>
      </c>
      <c r="I150" s="6" t="str">
        <f t="shared" si="114"/>
        <v/>
      </c>
      <c r="J150" s="6" t="str">
        <f t="shared" si="114"/>
        <v/>
      </c>
      <c r="K150" s="6" t="str">
        <f t="shared" si="114"/>
        <v/>
      </c>
      <c r="L150" s="6" t="e">
        <f t="shared" si="103"/>
        <v>#DIV/0!</v>
      </c>
      <c r="M150" s="31" t="e">
        <f t="shared" si="104"/>
        <v>#DIV/0!</v>
      </c>
      <c r="N150" s="6"/>
    </row>
    <row r="151" spans="1:14">
      <c r="A151" s="33" t="s">
        <v>172</v>
      </c>
      <c r="B151" s="6"/>
      <c r="C151" s="6" t="str">
        <f t="shared" si="105"/>
        <v/>
      </c>
      <c r="D151" s="6" t="str">
        <f t="shared" ref="D151:K151" si="115">IF(D126="-","",IF(D101&lt;500,"",D101/D$112*D$137/D126))</f>
        <v/>
      </c>
      <c r="E151" s="6" t="str">
        <f t="shared" si="115"/>
        <v/>
      </c>
      <c r="F151" s="6" t="str">
        <f t="shared" si="115"/>
        <v/>
      </c>
      <c r="G151" s="6" t="str">
        <f t="shared" si="115"/>
        <v/>
      </c>
      <c r="H151" s="6" t="str">
        <f t="shared" si="115"/>
        <v/>
      </c>
      <c r="I151" s="6" t="str">
        <f t="shared" si="115"/>
        <v/>
      </c>
      <c r="J151" s="6" t="str">
        <f t="shared" si="115"/>
        <v/>
      </c>
      <c r="K151" s="6" t="str">
        <f t="shared" si="115"/>
        <v/>
      </c>
      <c r="L151" s="6" t="e">
        <f t="shared" si="103"/>
        <v>#DIV/0!</v>
      </c>
      <c r="M151" s="31" t="e">
        <f t="shared" si="104"/>
        <v>#DIV/0!</v>
      </c>
      <c r="N151" s="6"/>
    </row>
    <row r="152" spans="1:14">
      <c r="A152" s="33" t="s">
        <v>173</v>
      </c>
      <c r="B152" s="6"/>
      <c r="C152" s="6" t="str">
        <f t="shared" si="105"/>
        <v/>
      </c>
      <c r="D152" s="6" t="str">
        <f t="shared" ref="D152:K152" si="116">IF(D127="-","",IF(D102&lt;500,"",D102/D$112*D$137/D127))</f>
        <v/>
      </c>
      <c r="E152" s="6" t="str">
        <f t="shared" si="116"/>
        <v/>
      </c>
      <c r="F152" s="6" t="str">
        <f t="shared" si="116"/>
        <v/>
      </c>
      <c r="G152" s="6" t="str">
        <f t="shared" si="116"/>
        <v/>
      </c>
      <c r="H152" s="6" t="str">
        <f t="shared" si="116"/>
        <v/>
      </c>
      <c r="I152" s="6" t="str">
        <f t="shared" si="116"/>
        <v/>
      </c>
      <c r="J152" s="6" t="str">
        <f t="shared" si="116"/>
        <v/>
      </c>
      <c r="K152" s="6" t="str">
        <f t="shared" si="116"/>
        <v/>
      </c>
      <c r="L152" s="6" t="e">
        <f t="shared" si="103"/>
        <v>#DIV/0!</v>
      </c>
      <c r="M152" s="31" t="e">
        <f t="shared" si="104"/>
        <v>#DIV/0!</v>
      </c>
      <c r="N152" s="6"/>
    </row>
    <row r="153" spans="1:14">
      <c r="A153" s="33" t="s">
        <v>174</v>
      </c>
      <c r="B153" s="6"/>
      <c r="C153" s="6" t="str">
        <f t="shared" si="105"/>
        <v/>
      </c>
      <c r="D153" s="6" t="str">
        <f t="shared" ref="D153:K153" si="117">IF(D128="-","",IF(D103&lt;500,"",D103/D$112*D$137/D128))</f>
        <v/>
      </c>
      <c r="E153" s="6" t="str">
        <f t="shared" si="117"/>
        <v/>
      </c>
      <c r="F153" s="6" t="str">
        <f t="shared" si="117"/>
        <v/>
      </c>
      <c r="G153" s="6" t="str">
        <f t="shared" si="117"/>
        <v/>
      </c>
      <c r="H153" s="6" t="str">
        <f t="shared" si="117"/>
        <v/>
      </c>
      <c r="I153" s="6" t="str">
        <f t="shared" si="117"/>
        <v/>
      </c>
      <c r="J153" s="6" t="str">
        <f t="shared" si="117"/>
        <v/>
      </c>
      <c r="K153" s="6" t="str">
        <f t="shared" si="117"/>
        <v/>
      </c>
      <c r="L153" s="6" t="e">
        <f t="shared" si="103"/>
        <v>#DIV/0!</v>
      </c>
      <c r="M153" s="31" t="e">
        <f t="shared" si="104"/>
        <v>#DIV/0!</v>
      </c>
      <c r="N153" s="6"/>
    </row>
    <row r="154" spans="1:14">
      <c r="A154" s="33" t="s">
        <v>175</v>
      </c>
      <c r="B154" s="6"/>
      <c r="C154" s="6" t="str">
        <f t="shared" si="105"/>
        <v/>
      </c>
      <c r="D154" s="6" t="str">
        <f t="shared" ref="D154:K154" si="118">IF(D129="-","",IF(D104&lt;500,"",D104/D$112*D$137/D129))</f>
        <v/>
      </c>
      <c r="E154" s="6" t="str">
        <f t="shared" si="118"/>
        <v/>
      </c>
      <c r="F154" s="6" t="str">
        <f t="shared" si="118"/>
        <v/>
      </c>
      <c r="G154" s="6" t="str">
        <f t="shared" si="118"/>
        <v/>
      </c>
      <c r="H154" s="6" t="str">
        <f t="shared" si="118"/>
        <v/>
      </c>
      <c r="I154" s="6" t="str">
        <f t="shared" si="118"/>
        <v/>
      </c>
      <c r="J154" s="6" t="str">
        <f t="shared" si="118"/>
        <v/>
      </c>
      <c r="K154" s="6" t="str">
        <f t="shared" si="118"/>
        <v/>
      </c>
      <c r="L154" s="6" t="e">
        <f t="shared" si="103"/>
        <v>#DIV/0!</v>
      </c>
      <c r="M154" s="31" t="e">
        <f t="shared" si="104"/>
        <v>#DIV/0!</v>
      </c>
      <c r="N154" s="6"/>
    </row>
    <row r="155" spans="1:14">
      <c r="A155" s="33" t="s">
        <v>190</v>
      </c>
      <c r="B155" s="6"/>
      <c r="C155" s="6" t="str">
        <f t="shared" si="105"/>
        <v/>
      </c>
      <c r="D155" s="6" t="str">
        <f t="shared" ref="D155:K155" si="119">IF(D130="-","",IF(D105&lt;500,"",D105/D$112*D$137/D130))</f>
        <v/>
      </c>
      <c r="E155" s="6" t="str">
        <f t="shared" si="119"/>
        <v/>
      </c>
      <c r="F155" s="6" t="str">
        <f t="shared" si="119"/>
        <v/>
      </c>
      <c r="G155" s="6" t="str">
        <f t="shared" si="119"/>
        <v/>
      </c>
      <c r="H155" s="6" t="str">
        <f t="shared" si="119"/>
        <v/>
      </c>
      <c r="I155" s="6" t="str">
        <f t="shared" si="119"/>
        <v/>
      </c>
      <c r="J155" s="6" t="str">
        <f t="shared" si="119"/>
        <v/>
      </c>
      <c r="K155" s="6" t="str">
        <f t="shared" si="119"/>
        <v/>
      </c>
      <c r="L155" s="6" t="e">
        <f t="shared" si="103"/>
        <v>#DIV/0!</v>
      </c>
      <c r="M155" s="31" t="e">
        <f t="shared" si="104"/>
        <v>#DIV/0!</v>
      </c>
      <c r="N155" s="6"/>
    </row>
    <row r="156" spans="1:14">
      <c r="A156" s="33" t="s">
        <v>177</v>
      </c>
      <c r="B156" s="6"/>
      <c r="C156" s="6" t="str">
        <f t="shared" si="105"/>
        <v/>
      </c>
      <c r="D156" s="6" t="str">
        <f t="shared" ref="D156:K156" si="120">IF(D131="-","",IF(D106&lt;500,"",D106/D$112*D$137/D131))</f>
        <v/>
      </c>
      <c r="E156" s="6" t="str">
        <f t="shared" si="120"/>
        <v/>
      </c>
      <c r="F156" s="6" t="str">
        <f t="shared" si="120"/>
        <v/>
      </c>
      <c r="G156" s="6" t="str">
        <f t="shared" si="120"/>
        <v/>
      </c>
      <c r="H156" s="6" t="str">
        <f t="shared" si="120"/>
        <v/>
      </c>
      <c r="I156" s="6" t="str">
        <f t="shared" si="120"/>
        <v/>
      </c>
      <c r="J156" s="6" t="str">
        <f t="shared" si="120"/>
        <v/>
      </c>
      <c r="K156" s="6" t="str">
        <f t="shared" si="120"/>
        <v/>
      </c>
      <c r="L156" s="6" t="e">
        <f t="shared" si="103"/>
        <v>#DIV/0!</v>
      </c>
      <c r="M156" s="31" t="e">
        <f t="shared" si="104"/>
        <v>#DIV/0!</v>
      </c>
      <c r="N156" s="6"/>
    </row>
    <row r="157" spans="1:14">
      <c r="A157" s="33" t="s">
        <v>178</v>
      </c>
      <c r="B157" s="6"/>
      <c r="C157" s="6" t="str">
        <f t="shared" si="105"/>
        <v/>
      </c>
      <c r="D157" s="6" t="str">
        <f t="shared" ref="D157:K157" si="121">IF(D132="-","",IF(D107&lt;500,"",D107/D$112*D$137/D132))</f>
        <v/>
      </c>
      <c r="E157" s="6" t="str">
        <f t="shared" si="121"/>
        <v/>
      </c>
      <c r="F157" s="6" t="str">
        <f t="shared" si="121"/>
        <v/>
      </c>
      <c r="G157" s="6" t="str">
        <f t="shared" si="121"/>
        <v/>
      </c>
      <c r="H157" s="6" t="str">
        <f t="shared" si="121"/>
        <v/>
      </c>
      <c r="I157" s="6" t="str">
        <f t="shared" si="121"/>
        <v/>
      </c>
      <c r="J157" s="6" t="str">
        <f t="shared" si="121"/>
        <v/>
      </c>
      <c r="K157" s="6" t="str">
        <f t="shared" si="121"/>
        <v/>
      </c>
      <c r="L157" s="6" t="e">
        <f t="shared" si="103"/>
        <v>#DIV/0!</v>
      </c>
      <c r="M157" s="31" t="e">
        <f t="shared" si="104"/>
        <v>#DIV/0!</v>
      </c>
      <c r="N157" s="6"/>
    </row>
    <row r="158" spans="1:14">
      <c r="A158" s="33" t="s">
        <v>179</v>
      </c>
      <c r="B158" s="6"/>
      <c r="C158" s="6" t="str">
        <f t="shared" si="105"/>
        <v/>
      </c>
      <c r="D158" s="6" t="str">
        <f t="shared" ref="D158:K158" si="122">IF(D133="-","",IF(D108&lt;500,"",D108/D$112*D$137/D133))</f>
        <v/>
      </c>
      <c r="E158" s="6" t="str">
        <f t="shared" si="122"/>
        <v/>
      </c>
      <c r="F158" s="6" t="str">
        <f t="shared" si="122"/>
        <v/>
      </c>
      <c r="G158" s="6" t="str">
        <f t="shared" si="122"/>
        <v/>
      </c>
      <c r="H158" s="6" t="str">
        <f t="shared" si="122"/>
        <v/>
      </c>
      <c r="I158" s="6" t="str">
        <f t="shared" si="122"/>
        <v/>
      </c>
      <c r="J158" s="6" t="str">
        <f t="shared" si="122"/>
        <v/>
      </c>
      <c r="K158" s="6" t="str">
        <f t="shared" si="122"/>
        <v/>
      </c>
      <c r="L158" s="6" t="e">
        <f t="shared" si="103"/>
        <v>#DIV/0!</v>
      </c>
      <c r="M158" s="31" t="e">
        <f t="shared" si="104"/>
        <v>#DIV/0!</v>
      </c>
      <c r="N158" s="6"/>
    </row>
    <row r="159" spans="1:14">
      <c r="A159" s="33" t="s">
        <v>180</v>
      </c>
      <c r="B159" s="6"/>
      <c r="C159" s="6" t="str">
        <f t="shared" si="105"/>
        <v/>
      </c>
      <c r="D159" s="6" t="str">
        <f t="shared" ref="D159:K159" si="123">IF(D134="-","",IF(D109&lt;500,"",D109/D$112*D$137/D134))</f>
        <v/>
      </c>
      <c r="E159" s="6" t="str">
        <f t="shared" si="123"/>
        <v/>
      </c>
      <c r="F159" s="6" t="str">
        <f t="shared" si="123"/>
        <v/>
      </c>
      <c r="G159" s="6" t="str">
        <f t="shared" si="123"/>
        <v/>
      </c>
      <c r="H159" s="6" t="str">
        <f t="shared" si="123"/>
        <v/>
      </c>
      <c r="I159" s="6" t="str">
        <f t="shared" si="123"/>
        <v/>
      </c>
      <c r="J159" s="6" t="str">
        <f t="shared" si="123"/>
        <v/>
      </c>
      <c r="K159" s="6" t="str">
        <f t="shared" si="123"/>
        <v/>
      </c>
      <c r="L159" s="6" t="e">
        <f t="shared" si="103"/>
        <v>#DIV/0!</v>
      </c>
      <c r="M159" s="31" t="e">
        <f t="shared" si="104"/>
        <v>#DIV/0!</v>
      </c>
      <c r="N159" s="6"/>
    </row>
    <row r="160" spans="1:14">
      <c r="A160" s="33" t="s">
        <v>181</v>
      </c>
      <c r="B160" s="6"/>
      <c r="C160" s="6" t="str">
        <f t="shared" si="105"/>
        <v/>
      </c>
      <c r="D160" s="6" t="str">
        <f t="shared" ref="D160:K160" si="124">IF(D135="-","",IF(D110&lt;500,"",D110/D$112*D$137/D135))</f>
        <v/>
      </c>
      <c r="E160" s="6" t="str">
        <f t="shared" si="124"/>
        <v/>
      </c>
      <c r="F160" s="6" t="str">
        <f t="shared" si="124"/>
        <v/>
      </c>
      <c r="G160" s="6" t="str">
        <f t="shared" si="124"/>
        <v/>
      </c>
      <c r="H160" s="6" t="str">
        <f t="shared" si="124"/>
        <v/>
      </c>
      <c r="I160" s="6" t="str">
        <f t="shared" si="124"/>
        <v/>
      </c>
      <c r="J160" s="6" t="str">
        <f t="shared" si="124"/>
        <v/>
      </c>
      <c r="K160" s="6" t="str">
        <f t="shared" si="124"/>
        <v/>
      </c>
      <c r="L160" s="6" t="e">
        <f t="shared" si="103"/>
        <v>#DIV/0!</v>
      </c>
      <c r="M160" s="31" t="e">
        <f t="shared" si="104"/>
        <v>#DIV/0!</v>
      </c>
      <c r="N160" s="6"/>
    </row>
    <row r="161" spans="1:14">
      <c r="A161" s="33" t="s">
        <v>182</v>
      </c>
      <c r="B161" s="6"/>
      <c r="C161" s="6" t="str">
        <f t="shared" si="105"/>
        <v/>
      </c>
      <c r="D161" s="6" t="str">
        <f t="shared" ref="D161:K161" si="125">IF(D136="-","",IF(D111&lt;500,"",D111/D$112*D$137/D136))</f>
        <v/>
      </c>
      <c r="E161" s="6" t="str">
        <f t="shared" si="125"/>
        <v/>
      </c>
      <c r="F161" s="6" t="str">
        <f t="shared" si="125"/>
        <v/>
      </c>
      <c r="G161" s="6" t="str">
        <f t="shared" si="125"/>
        <v/>
      </c>
      <c r="H161" s="6" t="str">
        <f t="shared" si="125"/>
        <v/>
      </c>
      <c r="I161" s="6" t="str">
        <f t="shared" si="125"/>
        <v/>
      </c>
      <c r="J161" s="6" t="str">
        <f t="shared" si="125"/>
        <v/>
      </c>
      <c r="K161" s="6" t="str">
        <f t="shared" si="125"/>
        <v/>
      </c>
      <c r="L161" s="6" t="e">
        <f t="shared" si="103"/>
        <v>#DIV/0!</v>
      </c>
      <c r="M161" s="31" t="e">
        <f t="shared" si="104"/>
        <v>#DIV/0!</v>
      </c>
      <c r="N161" s="6"/>
    </row>
    <row r="163" spans="1:14">
      <c r="C163" s="5" t="s">
        <v>197</v>
      </c>
      <c r="D163" s="5" t="s">
        <v>198</v>
      </c>
      <c r="E163" s="5" t="s">
        <v>199</v>
      </c>
    </row>
    <row r="164" spans="1:14">
      <c r="B164" s="5" t="s">
        <v>94</v>
      </c>
      <c r="C164" s="6" t="e">
        <f t="shared" ref="C164:C170" si="126">L141</f>
        <v>#DIV/0!</v>
      </c>
      <c r="D164" s="6" t="e">
        <f t="shared" ref="D164:D170" si="127">L148</f>
        <v>#DIV/0!</v>
      </c>
      <c r="E164" s="6" t="e">
        <f t="shared" ref="E164:E170" si="128">L155</f>
        <v>#DIV/0!</v>
      </c>
      <c r="F164" s="6"/>
    </row>
    <row r="165" spans="1:14">
      <c r="B165" s="5" t="s">
        <v>95</v>
      </c>
      <c r="C165" s="6" t="e">
        <f t="shared" si="126"/>
        <v>#DIV/0!</v>
      </c>
      <c r="D165" s="6" t="e">
        <f t="shared" si="127"/>
        <v>#DIV/0!</v>
      </c>
      <c r="E165" s="6" t="e">
        <f t="shared" si="128"/>
        <v>#DIV/0!</v>
      </c>
      <c r="F165" s="6"/>
    </row>
    <row r="166" spans="1:14">
      <c r="B166" s="5" t="s">
        <v>96</v>
      </c>
      <c r="C166" s="6" t="e">
        <f t="shared" si="126"/>
        <v>#DIV/0!</v>
      </c>
      <c r="D166" s="6" t="e">
        <f t="shared" si="127"/>
        <v>#DIV/0!</v>
      </c>
      <c r="E166" s="6" t="e">
        <f t="shared" si="128"/>
        <v>#DIV/0!</v>
      </c>
      <c r="F166" s="6"/>
    </row>
    <row r="167" spans="1:14">
      <c r="B167" s="5" t="s">
        <v>97</v>
      </c>
      <c r="C167" s="6" t="e">
        <f t="shared" si="126"/>
        <v>#DIV/0!</v>
      </c>
      <c r="D167" s="6" t="e">
        <f t="shared" si="127"/>
        <v>#DIV/0!</v>
      </c>
      <c r="E167" s="6" t="e">
        <f t="shared" si="128"/>
        <v>#DIV/0!</v>
      </c>
      <c r="F167" s="6"/>
    </row>
    <row r="168" spans="1:14">
      <c r="B168" s="5" t="s">
        <v>98</v>
      </c>
      <c r="C168" s="6" t="e">
        <f t="shared" si="126"/>
        <v>#DIV/0!</v>
      </c>
      <c r="D168" s="6" t="e">
        <f t="shared" si="127"/>
        <v>#DIV/0!</v>
      </c>
      <c r="E168" s="6" t="e">
        <f t="shared" si="128"/>
        <v>#DIV/0!</v>
      </c>
      <c r="F168" s="6"/>
    </row>
    <row r="169" spans="1:14">
      <c r="B169" s="5" t="s">
        <v>99</v>
      </c>
      <c r="C169" s="6" t="e">
        <f t="shared" si="126"/>
        <v>#DIV/0!</v>
      </c>
      <c r="D169" s="6" t="e">
        <f t="shared" si="127"/>
        <v>#DIV/0!</v>
      </c>
      <c r="E169" s="6" t="e">
        <f t="shared" si="128"/>
        <v>#DIV/0!</v>
      </c>
      <c r="F169" s="6"/>
    </row>
    <row r="170" spans="1:14">
      <c r="B170" s="5" t="s">
        <v>100</v>
      </c>
      <c r="C170" s="6" t="e">
        <f t="shared" si="126"/>
        <v>#DIV/0!</v>
      </c>
      <c r="D170" s="6" t="e">
        <f t="shared" si="127"/>
        <v>#DIV/0!</v>
      </c>
      <c r="E170" s="6" t="e">
        <f t="shared" si="128"/>
        <v>#DIV/0!</v>
      </c>
      <c r="F170" s="6"/>
    </row>
    <row r="171" spans="1:14">
      <c r="E171" s="6"/>
      <c r="F171" s="6"/>
    </row>
    <row r="172" spans="1:14">
      <c r="F172" s="6"/>
    </row>
    <row r="193" spans="1:24">
      <c r="B193" s="5" t="s">
        <v>51</v>
      </c>
    </row>
    <row r="194" spans="1:24">
      <c r="A194" s="33" t="s">
        <v>188</v>
      </c>
      <c r="B194" s="5">
        <v>41.86898002544082</v>
      </c>
      <c r="C194" s="5">
        <f t="shared" ref="C194:I203" si="129">C66*$B194/100</f>
        <v>0</v>
      </c>
      <c r="D194" s="5">
        <f t="shared" si="129"/>
        <v>0</v>
      </c>
      <c r="E194" s="5">
        <f t="shared" si="129"/>
        <v>0</v>
      </c>
      <c r="F194" s="5">
        <f t="shared" si="129"/>
        <v>0</v>
      </c>
      <c r="G194" s="5">
        <f t="shared" si="129"/>
        <v>0</v>
      </c>
      <c r="H194" s="5">
        <f t="shared" si="129"/>
        <v>0</v>
      </c>
      <c r="I194" s="5">
        <f t="shared" si="129"/>
        <v>0</v>
      </c>
      <c r="M194" s="5">
        <f t="shared" ref="M194:S203" si="130">M66*$B194/100</f>
        <v>8.3737960050881647E-4</v>
      </c>
      <c r="N194" s="5">
        <f t="shared" si="130"/>
        <v>0</v>
      </c>
      <c r="O194" s="5">
        <f t="shared" si="130"/>
        <v>0</v>
      </c>
      <c r="P194" s="5">
        <f t="shared" si="130"/>
        <v>0</v>
      </c>
      <c r="Q194" s="5">
        <f t="shared" si="130"/>
        <v>0</v>
      </c>
      <c r="R194" s="5">
        <f t="shared" si="130"/>
        <v>0</v>
      </c>
      <c r="S194" s="5">
        <f t="shared" si="130"/>
        <v>0</v>
      </c>
      <c r="T194" s="5">
        <f t="shared" ref="T194:W194" si="131">T66*$B194/100</f>
        <v>0</v>
      </c>
      <c r="U194" s="5">
        <f t="shared" si="131"/>
        <v>0</v>
      </c>
      <c r="V194" s="5">
        <f t="shared" si="131"/>
        <v>0</v>
      </c>
      <c r="W194" s="5">
        <f t="shared" si="131"/>
        <v>0</v>
      </c>
      <c r="X194" s="5">
        <f t="shared" ref="X194:X214" si="132">X66*$B194/100</f>
        <v>0</v>
      </c>
    </row>
    <row r="195" spans="1:24">
      <c r="A195" s="33" t="s">
        <v>163</v>
      </c>
      <c r="B195" s="5">
        <v>47.506878941845137</v>
      </c>
      <c r="C195" s="5">
        <f t="shared" si="129"/>
        <v>0</v>
      </c>
      <c r="D195" s="5">
        <f t="shared" si="129"/>
        <v>0</v>
      </c>
      <c r="E195" s="5">
        <f t="shared" si="129"/>
        <v>0</v>
      </c>
      <c r="F195" s="5">
        <f t="shared" si="129"/>
        <v>0</v>
      </c>
      <c r="G195" s="5">
        <f t="shared" si="129"/>
        <v>0</v>
      </c>
      <c r="H195" s="5">
        <f t="shared" si="129"/>
        <v>0</v>
      </c>
      <c r="I195" s="5">
        <f t="shared" si="129"/>
        <v>0</v>
      </c>
      <c r="M195" s="5">
        <f t="shared" si="130"/>
        <v>9.5013757883690277E-4</v>
      </c>
      <c r="N195" s="5">
        <f t="shared" si="130"/>
        <v>0</v>
      </c>
      <c r="O195" s="5">
        <f t="shared" si="130"/>
        <v>0</v>
      </c>
      <c r="P195" s="5">
        <f t="shared" si="130"/>
        <v>0</v>
      </c>
      <c r="Q195" s="5">
        <f t="shared" si="130"/>
        <v>0</v>
      </c>
      <c r="R195" s="5">
        <f t="shared" si="130"/>
        <v>0</v>
      </c>
      <c r="S195" s="5">
        <f t="shared" si="130"/>
        <v>0</v>
      </c>
      <c r="T195" s="5">
        <f t="shared" ref="T195:W195" si="133">T67*$B195/100</f>
        <v>0</v>
      </c>
      <c r="U195" s="5">
        <f t="shared" si="133"/>
        <v>0</v>
      </c>
      <c r="V195" s="5">
        <f t="shared" si="133"/>
        <v>0</v>
      </c>
      <c r="W195" s="5">
        <f t="shared" si="133"/>
        <v>0</v>
      </c>
      <c r="X195" s="5">
        <f t="shared" si="132"/>
        <v>0</v>
      </c>
    </row>
    <row r="196" spans="1:24">
      <c r="A196" s="33" t="s">
        <v>164</v>
      </c>
      <c r="B196" s="5">
        <v>52.192198725277535</v>
      </c>
      <c r="C196" s="5">
        <f t="shared" si="129"/>
        <v>0</v>
      </c>
      <c r="D196" s="5">
        <f t="shared" si="129"/>
        <v>0</v>
      </c>
      <c r="E196" s="5">
        <f t="shared" si="129"/>
        <v>0</v>
      </c>
      <c r="F196" s="5">
        <f t="shared" si="129"/>
        <v>0</v>
      </c>
      <c r="G196" s="5">
        <f t="shared" si="129"/>
        <v>0</v>
      </c>
      <c r="H196" s="5">
        <f t="shared" si="129"/>
        <v>0</v>
      </c>
      <c r="I196" s="5">
        <f t="shared" si="129"/>
        <v>0</v>
      </c>
      <c r="M196" s="5">
        <f t="shared" si="130"/>
        <v>1.0438439745055507E-3</v>
      </c>
      <c r="N196" s="5">
        <f t="shared" si="130"/>
        <v>0</v>
      </c>
      <c r="O196" s="5">
        <f t="shared" si="130"/>
        <v>0</v>
      </c>
      <c r="P196" s="5">
        <f t="shared" si="130"/>
        <v>0</v>
      </c>
      <c r="Q196" s="5">
        <f t="shared" si="130"/>
        <v>0</v>
      </c>
      <c r="R196" s="5">
        <f t="shared" si="130"/>
        <v>0</v>
      </c>
      <c r="S196" s="5">
        <f t="shared" si="130"/>
        <v>0</v>
      </c>
      <c r="T196" s="5">
        <f t="shared" ref="T196:W196" si="134">T68*$B196/100</f>
        <v>0</v>
      </c>
      <c r="U196" s="5">
        <f t="shared" si="134"/>
        <v>0</v>
      </c>
      <c r="V196" s="5">
        <f t="shared" si="134"/>
        <v>0</v>
      </c>
      <c r="W196" s="5">
        <f t="shared" si="134"/>
        <v>0</v>
      </c>
      <c r="X196" s="5">
        <f t="shared" si="132"/>
        <v>0</v>
      </c>
    </row>
    <row r="197" spans="1:24">
      <c r="A197" s="33" t="s">
        <v>165</v>
      </c>
      <c r="B197" s="5">
        <v>56.147554447332439</v>
      </c>
      <c r="C197" s="5">
        <f t="shared" si="129"/>
        <v>0</v>
      </c>
      <c r="D197" s="5">
        <f t="shared" si="129"/>
        <v>0</v>
      </c>
      <c r="E197" s="5">
        <f t="shared" si="129"/>
        <v>0</v>
      </c>
      <c r="F197" s="5">
        <f t="shared" si="129"/>
        <v>0</v>
      </c>
      <c r="G197" s="5">
        <f t="shared" si="129"/>
        <v>0</v>
      </c>
      <c r="H197" s="5">
        <f t="shared" si="129"/>
        <v>0</v>
      </c>
      <c r="I197" s="5">
        <f t="shared" si="129"/>
        <v>0</v>
      </c>
      <c r="M197" s="5">
        <f t="shared" si="130"/>
        <v>1.1229510889466487E-3</v>
      </c>
      <c r="N197" s="5">
        <f t="shared" si="130"/>
        <v>0</v>
      </c>
      <c r="O197" s="5">
        <f t="shared" si="130"/>
        <v>0</v>
      </c>
      <c r="P197" s="5">
        <f t="shared" si="130"/>
        <v>0</v>
      </c>
      <c r="Q197" s="5">
        <f t="shared" si="130"/>
        <v>0</v>
      </c>
      <c r="R197" s="5">
        <f t="shared" si="130"/>
        <v>0</v>
      </c>
      <c r="S197" s="5">
        <f t="shared" si="130"/>
        <v>0</v>
      </c>
      <c r="T197" s="5">
        <f t="shared" ref="T197:W197" si="135">T69*$B197/100</f>
        <v>0</v>
      </c>
      <c r="U197" s="5">
        <f t="shared" si="135"/>
        <v>0</v>
      </c>
      <c r="V197" s="5">
        <f t="shared" si="135"/>
        <v>0</v>
      </c>
      <c r="W197" s="5">
        <f t="shared" si="135"/>
        <v>0</v>
      </c>
      <c r="X197" s="5">
        <f t="shared" si="132"/>
        <v>0</v>
      </c>
    </row>
    <row r="198" spans="1:24">
      <c r="A198" s="33" t="s">
        <v>166</v>
      </c>
      <c r="B198" s="5">
        <v>59.531208193281479</v>
      </c>
      <c r="C198" s="5">
        <f t="shared" si="129"/>
        <v>0</v>
      </c>
      <c r="D198" s="5">
        <f t="shared" si="129"/>
        <v>0</v>
      </c>
      <c r="E198" s="5">
        <f t="shared" si="129"/>
        <v>0</v>
      </c>
      <c r="F198" s="5">
        <f t="shared" si="129"/>
        <v>0</v>
      </c>
      <c r="G198" s="5">
        <f t="shared" si="129"/>
        <v>0</v>
      </c>
      <c r="H198" s="5">
        <f t="shared" si="129"/>
        <v>0</v>
      </c>
      <c r="I198" s="5">
        <f t="shared" si="129"/>
        <v>0</v>
      </c>
      <c r="M198" s="5">
        <f t="shared" si="130"/>
        <v>1.1906241638656298E-3</v>
      </c>
      <c r="N198" s="5">
        <f t="shared" si="130"/>
        <v>0</v>
      </c>
      <c r="O198" s="5">
        <f t="shared" si="130"/>
        <v>0</v>
      </c>
      <c r="P198" s="5">
        <f t="shared" si="130"/>
        <v>0</v>
      </c>
      <c r="Q198" s="5">
        <f t="shared" si="130"/>
        <v>0</v>
      </c>
      <c r="R198" s="5">
        <f t="shared" si="130"/>
        <v>0</v>
      </c>
      <c r="S198" s="5">
        <f t="shared" si="130"/>
        <v>0</v>
      </c>
      <c r="T198" s="5">
        <f t="shared" ref="T198:W198" si="136">T70*$B198/100</f>
        <v>0</v>
      </c>
      <c r="U198" s="5">
        <f t="shared" si="136"/>
        <v>0</v>
      </c>
      <c r="V198" s="5">
        <f t="shared" si="136"/>
        <v>0</v>
      </c>
      <c r="W198" s="5">
        <f t="shared" si="136"/>
        <v>0</v>
      </c>
      <c r="X198" s="5">
        <f t="shared" si="132"/>
        <v>0</v>
      </c>
    </row>
    <row r="199" spans="1:24">
      <c r="A199" s="33" t="s">
        <v>167</v>
      </c>
      <c r="B199" s="5">
        <v>62.458755537152385</v>
      </c>
      <c r="C199" s="5">
        <f t="shared" si="129"/>
        <v>0</v>
      </c>
      <c r="D199" s="5">
        <f t="shared" si="129"/>
        <v>0</v>
      </c>
      <c r="E199" s="5">
        <f t="shared" si="129"/>
        <v>0</v>
      </c>
      <c r="F199" s="5">
        <f t="shared" si="129"/>
        <v>0</v>
      </c>
      <c r="G199" s="5">
        <f t="shared" si="129"/>
        <v>0</v>
      </c>
      <c r="H199" s="5">
        <f t="shared" si="129"/>
        <v>0</v>
      </c>
      <c r="I199" s="5">
        <f t="shared" si="129"/>
        <v>0</v>
      </c>
      <c r="M199" s="5">
        <f t="shared" si="130"/>
        <v>1.2491751107430477E-3</v>
      </c>
      <c r="N199" s="5">
        <f t="shared" si="130"/>
        <v>0</v>
      </c>
      <c r="O199" s="5">
        <f t="shared" si="130"/>
        <v>0</v>
      </c>
      <c r="P199" s="5">
        <f t="shared" si="130"/>
        <v>0</v>
      </c>
      <c r="Q199" s="5">
        <f t="shared" si="130"/>
        <v>0</v>
      </c>
      <c r="R199" s="5">
        <f t="shared" si="130"/>
        <v>0</v>
      </c>
      <c r="S199" s="5">
        <f t="shared" si="130"/>
        <v>0</v>
      </c>
      <c r="T199" s="5">
        <f t="shared" ref="T199:W199" si="137">T71*$B199/100</f>
        <v>0</v>
      </c>
      <c r="U199" s="5">
        <f t="shared" si="137"/>
        <v>0</v>
      </c>
      <c r="V199" s="5">
        <f t="shared" si="137"/>
        <v>0</v>
      </c>
      <c r="W199" s="5">
        <f t="shared" si="137"/>
        <v>0</v>
      </c>
      <c r="X199" s="5">
        <f t="shared" si="132"/>
        <v>0</v>
      </c>
    </row>
    <row r="200" spans="1:24">
      <c r="A200" s="33" t="s">
        <v>168</v>
      </c>
      <c r="B200" s="5">
        <v>65.016595951439768</v>
      </c>
      <c r="C200" s="5">
        <f t="shared" si="129"/>
        <v>0</v>
      </c>
      <c r="D200" s="5">
        <f t="shared" si="129"/>
        <v>0</v>
      </c>
      <c r="E200" s="5">
        <f t="shared" si="129"/>
        <v>0</v>
      </c>
      <c r="F200" s="5">
        <f t="shared" si="129"/>
        <v>0</v>
      </c>
      <c r="G200" s="5">
        <f t="shared" si="129"/>
        <v>0</v>
      </c>
      <c r="H200" s="5">
        <f t="shared" si="129"/>
        <v>0</v>
      </c>
      <c r="I200" s="5">
        <f t="shared" si="129"/>
        <v>0</v>
      </c>
      <c r="M200" s="5">
        <f t="shared" si="130"/>
        <v>1.3003319190287954E-3</v>
      </c>
      <c r="N200" s="5">
        <f t="shared" si="130"/>
        <v>0</v>
      </c>
      <c r="O200" s="5">
        <f t="shared" si="130"/>
        <v>0</v>
      </c>
      <c r="P200" s="5">
        <f t="shared" si="130"/>
        <v>0</v>
      </c>
      <c r="Q200" s="5">
        <f t="shared" si="130"/>
        <v>0</v>
      </c>
      <c r="R200" s="5">
        <f t="shared" si="130"/>
        <v>0</v>
      </c>
      <c r="S200" s="5">
        <f t="shared" si="130"/>
        <v>0</v>
      </c>
      <c r="T200" s="5">
        <f t="shared" ref="T200:W200" si="138">T72*$B200/100</f>
        <v>0</v>
      </c>
      <c r="U200" s="5">
        <f t="shared" si="138"/>
        <v>0</v>
      </c>
      <c r="V200" s="5">
        <f t="shared" si="138"/>
        <v>0</v>
      </c>
      <c r="W200" s="5">
        <f t="shared" si="138"/>
        <v>0</v>
      </c>
      <c r="X200" s="5">
        <f t="shared" si="132"/>
        <v>0</v>
      </c>
    </row>
    <row r="201" spans="1:24">
      <c r="A201" s="33" t="s">
        <v>189</v>
      </c>
      <c r="B201" s="5">
        <v>40.18317071313092</v>
      </c>
      <c r="C201" s="5">
        <f t="shared" si="129"/>
        <v>0</v>
      </c>
      <c r="D201" s="5">
        <f t="shared" si="129"/>
        <v>0</v>
      </c>
      <c r="E201" s="5">
        <f t="shared" si="129"/>
        <v>0</v>
      </c>
      <c r="F201" s="5">
        <f t="shared" si="129"/>
        <v>0</v>
      </c>
      <c r="G201" s="5">
        <f t="shared" si="129"/>
        <v>0</v>
      </c>
      <c r="H201" s="5">
        <f t="shared" si="129"/>
        <v>0</v>
      </c>
      <c r="I201" s="5">
        <f t="shared" si="129"/>
        <v>0</v>
      </c>
      <c r="M201" s="5">
        <f t="shared" si="130"/>
        <v>8.0366341426261838E-4</v>
      </c>
      <c r="N201" s="5">
        <f t="shared" si="130"/>
        <v>0</v>
      </c>
      <c r="O201" s="5">
        <f t="shared" si="130"/>
        <v>0</v>
      </c>
      <c r="P201" s="5">
        <f t="shared" si="130"/>
        <v>0</v>
      </c>
      <c r="Q201" s="5">
        <f t="shared" si="130"/>
        <v>0</v>
      </c>
      <c r="R201" s="5">
        <f t="shared" si="130"/>
        <v>0</v>
      </c>
      <c r="S201" s="5">
        <f t="shared" si="130"/>
        <v>0</v>
      </c>
      <c r="T201" s="5">
        <f t="shared" ref="T201:W201" si="139">T73*$B201/100</f>
        <v>0</v>
      </c>
      <c r="U201" s="5">
        <f t="shared" si="139"/>
        <v>0</v>
      </c>
      <c r="V201" s="5">
        <f t="shared" si="139"/>
        <v>0</v>
      </c>
      <c r="W201" s="5">
        <f t="shared" si="139"/>
        <v>0</v>
      </c>
      <c r="X201" s="5">
        <f t="shared" si="132"/>
        <v>0</v>
      </c>
    </row>
    <row r="202" spans="1:24">
      <c r="A202" s="33" t="s">
        <v>170</v>
      </c>
      <c r="B202" s="5">
        <v>45.764096235850943</v>
      </c>
      <c r="C202" s="5">
        <f t="shared" si="129"/>
        <v>0</v>
      </c>
      <c r="D202" s="5">
        <f t="shared" si="129"/>
        <v>0</v>
      </c>
      <c r="E202" s="5">
        <f t="shared" si="129"/>
        <v>0</v>
      </c>
      <c r="F202" s="5">
        <f t="shared" si="129"/>
        <v>0</v>
      </c>
      <c r="G202" s="5">
        <f t="shared" si="129"/>
        <v>0</v>
      </c>
      <c r="H202" s="5">
        <f t="shared" si="129"/>
        <v>0</v>
      </c>
      <c r="I202" s="5">
        <f t="shared" si="129"/>
        <v>0</v>
      </c>
      <c r="M202" s="5">
        <f t="shared" si="130"/>
        <v>9.1528192471701899E-4</v>
      </c>
      <c r="N202" s="5">
        <f t="shared" si="130"/>
        <v>0</v>
      </c>
      <c r="O202" s="5">
        <f t="shared" si="130"/>
        <v>0</v>
      </c>
      <c r="P202" s="5">
        <f t="shared" si="130"/>
        <v>0</v>
      </c>
      <c r="Q202" s="5">
        <f t="shared" si="130"/>
        <v>0</v>
      </c>
      <c r="R202" s="5">
        <f t="shared" si="130"/>
        <v>0</v>
      </c>
      <c r="S202" s="5">
        <f t="shared" si="130"/>
        <v>0</v>
      </c>
      <c r="T202" s="5">
        <f t="shared" ref="T202:W202" si="140">T74*$B202/100</f>
        <v>0</v>
      </c>
      <c r="U202" s="5">
        <f t="shared" si="140"/>
        <v>0</v>
      </c>
      <c r="V202" s="5">
        <f t="shared" si="140"/>
        <v>0</v>
      </c>
      <c r="W202" s="5">
        <f t="shared" si="140"/>
        <v>0</v>
      </c>
      <c r="X202" s="5">
        <f t="shared" si="132"/>
        <v>0</v>
      </c>
    </row>
    <row r="203" spans="1:24">
      <c r="A203" s="33" t="s">
        <v>171</v>
      </c>
      <c r="B203" s="5">
        <v>50.433837048528332</v>
      </c>
      <c r="C203" s="5">
        <f t="shared" si="129"/>
        <v>0</v>
      </c>
      <c r="D203" s="5">
        <f t="shared" si="129"/>
        <v>0</v>
      </c>
      <c r="E203" s="5">
        <f t="shared" si="129"/>
        <v>0</v>
      </c>
      <c r="F203" s="5">
        <f t="shared" si="129"/>
        <v>0</v>
      </c>
      <c r="G203" s="5">
        <f t="shared" si="129"/>
        <v>0</v>
      </c>
      <c r="H203" s="5">
        <f t="shared" si="129"/>
        <v>0</v>
      </c>
      <c r="I203" s="5">
        <f t="shared" si="129"/>
        <v>0</v>
      </c>
      <c r="M203" s="5">
        <f t="shared" si="130"/>
        <v>1.0086767409705668E-3</v>
      </c>
      <c r="N203" s="5">
        <f t="shared" si="130"/>
        <v>0</v>
      </c>
      <c r="O203" s="5">
        <f t="shared" si="130"/>
        <v>0</v>
      </c>
      <c r="P203" s="5">
        <f t="shared" si="130"/>
        <v>0</v>
      </c>
      <c r="Q203" s="5">
        <f t="shared" si="130"/>
        <v>0</v>
      </c>
      <c r="R203" s="5">
        <f t="shared" si="130"/>
        <v>0</v>
      </c>
      <c r="S203" s="5">
        <f t="shared" si="130"/>
        <v>0</v>
      </c>
      <c r="T203" s="5">
        <f t="shared" ref="T203:W203" si="141">T75*$B203/100</f>
        <v>0</v>
      </c>
      <c r="U203" s="5">
        <f t="shared" si="141"/>
        <v>0</v>
      </c>
      <c r="V203" s="5">
        <f t="shared" si="141"/>
        <v>0</v>
      </c>
      <c r="W203" s="5">
        <f t="shared" si="141"/>
        <v>0</v>
      </c>
      <c r="X203" s="5">
        <f t="shared" si="132"/>
        <v>0</v>
      </c>
    </row>
    <row r="204" spans="1:24">
      <c r="A204" s="33" t="s">
        <v>172</v>
      </c>
      <c r="B204" s="5">
        <v>54.398701885593439</v>
      </c>
      <c r="C204" s="5">
        <f t="shared" ref="C204:I213" si="142">C76*$B204/100</f>
        <v>0</v>
      </c>
      <c r="D204" s="5">
        <f t="shared" si="142"/>
        <v>0</v>
      </c>
      <c r="E204" s="5">
        <f t="shared" si="142"/>
        <v>0</v>
      </c>
      <c r="F204" s="5">
        <f t="shared" si="142"/>
        <v>0</v>
      </c>
      <c r="G204" s="5">
        <f t="shared" si="142"/>
        <v>0</v>
      </c>
      <c r="H204" s="5">
        <f t="shared" si="142"/>
        <v>0</v>
      </c>
      <c r="I204" s="5">
        <f t="shared" si="142"/>
        <v>0</v>
      </c>
      <c r="M204" s="5">
        <f t="shared" ref="M204:S213" si="143">M76*$B204/100</f>
        <v>1.0879740377118688E-3</v>
      </c>
      <c r="N204" s="5">
        <f t="shared" si="143"/>
        <v>0</v>
      </c>
      <c r="O204" s="5">
        <f t="shared" si="143"/>
        <v>0</v>
      </c>
      <c r="P204" s="5">
        <f t="shared" si="143"/>
        <v>0</v>
      </c>
      <c r="Q204" s="5">
        <f t="shared" si="143"/>
        <v>0</v>
      </c>
      <c r="R204" s="5">
        <f t="shared" si="143"/>
        <v>0</v>
      </c>
      <c r="S204" s="5">
        <f t="shared" si="143"/>
        <v>0</v>
      </c>
      <c r="T204" s="5">
        <f t="shared" ref="T204:W204" si="144">T76*$B204/100</f>
        <v>0</v>
      </c>
      <c r="U204" s="5">
        <f t="shared" si="144"/>
        <v>0</v>
      </c>
      <c r="V204" s="5">
        <f t="shared" si="144"/>
        <v>0</v>
      </c>
      <c r="W204" s="5">
        <f t="shared" si="144"/>
        <v>0</v>
      </c>
      <c r="X204" s="5">
        <f t="shared" si="132"/>
        <v>0</v>
      </c>
    </row>
    <row r="205" spans="1:24">
      <c r="A205" s="33" t="s">
        <v>173</v>
      </c>
      <c r="B205" s="5">
        <v>57.807087536786483</v>
      </c>
      <c r="C205" s="5">
        <f t="shared" si="142"/>
        <v>0</v>
      </c>
      <c r="D205" s="5">
        <f t="shared" si="142"/>
        <v>0</v>
      </c>
      <c r="E205" s="5">
        <f t="shared" si="142"/>
        <v>0</v>
      </c>
      <c r="F205" s="5">
        <f t="shared" si="142"/>
        <v>0</v>
      </c>
      <c r="G205" s="5">
        <f t="shared" si="142"/>
        <v>0</v>
      </c>
      <c r="H205" s="5">
        <f t="shared" si="142"/>
        <v>0</v>
      </c>
      <c r="I205" s="5">
        <f t="shared" si="142"/>
        <v>0</v>
      </c>
      <c r="M205" s="5">
        <f t="shared" si="143"/>
        <v>1.1561417507357297E-3</v>
      </c>
      <c r="N205" s="5">
        <f t="shared" si="143"/>
        <v>0</v>
      </c>
      <c r="O205" s="5">
        <f t="shared" si="143"/>
        <v>0</v>
      </c>
      <c r="P205" s="5">
        <f t="shared" si="143"/>
        <v>0</v>
      </c>
      <c r="Q205" s="5">
        <f t="shared" si="143"/>
        <v>0</v>
      </c>
      <c r="R205" s="5">
        <f t="shared" si="143"/>
        <v>0</v>
      </c>
      <c r="S205" s="5">
        <f t="shared" si="143"/>
        <v>0</v>
      </c>
      <c r="T205" s="5">
        <f t="shared" ref="T205:W205" si="145">T77*$B205/100</f>
        <v>0</v>
      </c>
      <c r="U205" s="5">
        <f t="shared" si="145"/>
        <v>0</v>
      </c>
      <c r="V205" s="5">
        <f t="shared" si="145"/>
        <v>0</v>
      </c>
      <c r="W205" s="5">
        <f t="shared" si="145"/>
        <v>0</v>
      </c>
      <c r="X205" s="5">
        <f t="shared" si="132"/>
        <v>0</v>
      </c>
    </row>
    <row r="206" spans="1:24">
      <c r="A206" s="33" t="s">
        <v>174</v>
      </c>
      <c r="B206" s="5">
        <v>60.768466590898583</v>
      </c>
      <c r="C206" s="5">
        <f t="shared" si="142"/>
        <v>0</v>
      </c>
      <c r="D206" s="5">
        <f t="shared" si="142"/>
        <v>0</v>
      </c>
      <c r="E206" s="5">
        <f t="shared" si="142"/>
        <v>0</v>
      </c>
      <c r="F206" s="5">
        <f t="shared" si="142"/>
        <v>0</v>
      </c>
      <c r="G206" s="5">
        <f t="shared" si="142"/>
        <v>0</v>
      </c>
      <c r="H206" s="5">
        <f t="shared" si="142"/>
        <v>0</v>
      </c>
      <c r="I206" s="5">
        <f t="shared" si="142"/>
        <v>0</v>
      </c>
      <c r="M206" s="5">
        <f t="shared" si="143"/>
        <v>1.2153693318179718E-3</v>
      </c>
      <c r="N206" s="5">
        <f t="shared" si="143"/>
        <v>0</v>
      </c>
      <c r="O206" s="5">
        <f t="shared" si="143"/>
        <v>0</v>
      </c>
      <c r="P206" s="5">
        <f t="shared" si="143"/>
        <v>0</v>
      </c>
      <c r="Q206" s="5">
        <f t="shared" si="143"/>
        <v>0</v>
      </c>
      <c r="R206" s="5">
        <f t="shared" si="143"/>
        <v>0</v>
      </c>
      <c r="S206" s="5">
        <f t="shared" si="143"/>
        <v>0</v>
      </c>
      <c r="T206" s="5">
        <f t="shared" ref="T206:W206" si="146">T78*$B206/100</f>
        <v>0</v>
      </c>
      <c r="U206" s="5">
        <f t="shared" si="146"/>
        <v>0</v>
      </c>
      <c r="V206" s="5">
        <f t="shared" si="146"/>
        <v>0</v>
      </c>
      <c r="W206" s="5">
        <f t="shared" si="146"/>
        <v>0</v>
      </c>
      <c r="X206" s="5">
        <f t="shared" si="132"/>
        <v>0</v>
      </c>
    </row>
    <row r="207" spans="1:24">
      <c r="A207" s="33" t="s">
        <v>175</v>
      </c>
      <c r="B207" s="5">
        <v>63.365364243743549</v>
      </c>
      <c r="C207" s="5">
        <f t="shared" si="142"/>
        <v>0</v>
      </c>
      <c r="D207" s="5">
        <f t="shared" si="142"/>
        <v>0</v>
      </c>
      <c r="E207" s="5">
        <f t="shared" si="142"/>
        <v>0</v>
      </c>
      <c r="F207" s="5">
        <f t="shared" si="142"/>
        <v>0</v>
      </c>
      <c r="G207" s="5">
        <f t="shared" si="142"/>
        <v>0</v>
      </c>
      <c r="H207" s="5">
        <f t="shared" si="142"/>
        <v>0</v>
      </c>
      <c r="I207" s="5">
        <f t="shared" si="142"/>
        <v>0</v>
      </c>
      <c r="M207" s="5">
        <f t="shared" si="143"/>
        <v>1.2673072848748709E-3</v>
      </c>
      <c r="N207" s="5">
        <f t="shared" si="143"/>
        <v>0</v>
      </c>
      <c r="O207" s="5">
        <f t="shared" si="143"/>
        <v>0</v>
      </c>
      <c r="P207" s="5">
        <f t="shared" si="143"/>
        <v>0</v>
      </c>
      <c r="Q207" s="5">
        <f t="shared" si="143"/>
        <v>0</v>
      </c>
      <c r="R207" s="5">
        <f t="shared" si="143"/>
        <v>0</v>
      </c>
      <c r="S207" s="5">
        <f t="shared" si="143"/>
        <v>0</v>
      </c>
      <c r="T207" s="5">
        <f t="shared" ref="T207:W207" si="147">T79*$B207/100</f>
        <v>0</v>
      </c>
      <c r="U207" s="5">
        <f t="shared" si="147"/>
        <v>0</v>
      </c>
      <c r="V207" s="5">
        <f t="shared" si="147"/>
        <v>0</v>
      </c>
      <c r="W207" s="5">
        <f t="shared" si="147"/>
        <v>0</v>
      </c>
      <c r="X207" s="5">
        <f t="shared" si="132"/>
        <v>0</v>
      </c>
    </row>
    <row r="208" spans="1:24">
      <c r="A208" s="33" t="s">
        <v>190</v>
      </c>
      <c r="B208" s="5">
        <v>38.627861540102266</v>
      </c>
      <c r="C208" s="5">
        <f t="shared" si="142"/>
        <v>0</v>
      </c>
      <c r="D208" s="5">
        <f t="shared" si="142"/>
        <v>0</v>
      </c>
      <c r="E208" s="5">
        <f t="shared" si="142"/>
        <v>0</v>
      </c>
      <c r="F208" s="5">
        <f t="shared" si="142"/>
        <v>0</v>
      </c>
      <c r="G208" s="5">
        <f t="shared" si="142"/>
        <v>0</v>
      </c>
      <c r="H208" s="5">
        <f t="shared" si="142"/>
        <v>0</v>
      </c>
      <c r="I208" s="5">
        <f t="shared" si="142"/>
        <v>0</v>
      </c>
      <c r="M208" s="5">
        <f t="shared" si="143"/>
        <v>7.7255723080204533E-4</v>
      </c>
      <c r="N208" s="5">
        <f t="shared" si="143"/>
        <v>0</v>
      </c>
      <c r="O208" s="5">
        <f t="shared" si="143"/>
        <v>0</v>
      </c>
      <c r="P208" s="5">
        <f t="shared" si="143"/>
        <v>0</v>
      </c>
      <c r="Q208" s="5">
        <f t="shared" si="143"/>
        <v>0</v>
      </c>
      <c r="R208" s="5">
        <f t="shared" si="143"/>
        <v>0</v>
      </c>
      <c r="S208" s="5">
        <f t="shared" si="143"/>
        <v>0</v>
      </c>
      <c r="T208" s="5">
        <f t="shared" ref="T208:W208" si="148">T80*$B208/100</f>
        <v>0</v>
      </c>
      <c r="U208" s="5">
        <f t="shared" si="148"/>
        <v>0</v>
      </c>
      <c r="V208" s="5">
        <f t="shared" si="148"/>
        <v>0</v>
      </c>
      <c r="W208" s="5">
        <f t="shared" si="148"/>
        <v>0</v>
      </c>
      <c r="X208" s="5">
        <f t="shared" si="132"/>
        <v>0</v>
      </c>
    </row>
    <row r="209" spans="1:24">
      <c r="A209" s="33" t="s">
        <v>177</v>
      </c>
      <c r="B209" s="5">
        <v>44.144656166483607</v>
      </c>
      <c r="C209" s="5">
        <f t="shared" si="142"/>
        <v>0</v>
      </c>
      <c r="D209" s="5">
        <f t="shared" si="142"/>
        <v>0</v>
      </c>
      <c r="E209" s="5">
        <f t="shared" si="142"/>
        <v>0</v>
      </c>
      <c r="F209" s="5">
        <f t="shared" si="142"/>
        <v>0</v>
      </c>
      <c r="G209" s="5">
        <f t="shared" si="142"/>
        <v>0</v>
      </c>
      <c r="H209" s="5">
        <f t="shared" si="142"/>
        <v>0</v>
      </c>
      <c r="I209" s="5">
        <f t="shared" si="142"/>
        <v>0</v>
      </c>
      <c r="M209" s="5">
        <f t="shared" si="143"/>
        <v>8.8289312332967215E-4</v>
      </c>
      <c r="N209" s="5">
        <f t="shared" si="143"/>
        <v>0</v>
      </c>
      <c r="O209" s="5">
        <f t="shared" si="143"/>
        <v>0</v>
      </c>
      <c r="P209" s="5">
        <f t="shared" si="143"/>
        <v>0</v>
      </c>
      <c r="Q209" s="5">
        <f t="shared" si="143"/>
        <v>0</v>
      </c>
      <c r="R209" s="5">
        <f t="shared" si="143"/>
        <v>0</v>
      </c>
      <c r="S209" s="5">
        <f t="shared" si="143"/>
        <v>0</v>
      </c>
      <c r="T209" s="5">
        <f t="shared" ref="T209:W209" si="149">T81*$B209/100</f>
        <v>0</v>
      </c>
      <c r="U209" s="5">
        <f t="shared" si="149"/>
        <v>0</v>
      </c>
      <c r="V209" s="5">
        <f t="shared" si="149"/>
        <v>0</v>
      </c>
      <c r="W209" s="5">
        <f t="shared" si="149"/>
        <v>0</v>
      </c>
      <c r="X209" s="5">
        <f t="shared" si="132"/>
        <v>0</v>
      </c>
    </row>
    <row r="210" spans="1:24">
      <c r="A210" s="33" t="s">
        <v>178</v>
      </c>
      <c r="B210" s="5">
        <v>48.790092746027696</v>
      </c>
      <c r="C210" s="5">
        <f t="shared" si="142"/>
        <v>0</v>
      </c>
      <c r="D210" s="5">
        <f t="shared" si="142"/>
        <v>0</v>
      </c>
      <c r="E210" s="5">
        <f t="shared" si="142"/>
        <v>0</v>
      </c>
      <c r="F210" s="5">
        <f t="shared" si="142"/>
        <v>0</v>
      </c>
      <c r="G210" s="5">
        <f t="shared" si="142"/>
        <v>0</v>
      </c>
      <c r="H210" s="5">
        <f t="shared" si="142"/>
        <v>0</v>
      </c>
      <c r="I210" s="5">
        <f t="shared" si="142"/>
        <v>0</v>
      </c>
      <c r="M210" s="5">
        <f t="shared" si="143"/>
        <v>9.7580185492055394E-4</v>
      </c>
      <c r="N210" s="5">
        <f t="shared" si="143"/>
        <v>0</v>
      </c>
      <c r="O210" s="5">
        <f t="shared" si="143"/>
        <v>0</v>
      </c>
      <c r="P210" s="5">
        <f t="shared" si="143"/>
        <v>0</v>
      </c>
      <c r="Q210" s="5">
        <f t="shared" si="143"/>
        <v>0</v>
      </c>
      <c r="R210" s="5">
        <f t="shared" si="143"/>
        <v>0</v>
      </c>
      <c r="S210" s="5">
        <f t="shared" si="143"/>
        <v>0</v>
      </c>
      <c r="T210" s="5">
        <f t="shared" ref="T210:W210" si="150">T82*$B210/100</f>
        <v>0</v>
      </c>
      <c r="U210" s="5">
        <f t="shared" si="150"/>
        <v>0</v>
      </c>
      <c r="V210" s="5">
        <f t="shared" si="150"/>
        <v>0</v>
      </c>
      <c r="W210" s="5">
        <f t="shared" si="150"/>
        <v>0</v>
      </c>
      <c r="X210" s="5">
        <f t="shared" si="132"/>
        <v>0</v>
      </c>
    </row>
    <row r="211" spans="1:24">
      <c r="A211" s="33" t="s">
        <v>179</v>
      </c>
      <c r="B211" s="5">
        <v>52.755503040231758</v>
      </c>
      <c r="C211" s="5">
        <f t="shared" si="142"/>
        <v>0</v>
      </c>
      <c r="D211" s="5">
        <f t="shared" si="142"/>
        <v>0</v>
      </c>
      <c r="E211" s="5">
        <f t="shared" si="142"/>
        <v>0</v>
      </c>
      <c r="F211" s="5">
        <f t="shared" si="142"/>
        <v>0</v>
      </c>
      <c r="G211" s="5">
        <f t="shared" si="142"/>
        <v>0</v>
      </c>
      <c r="H211" s="5">
        <f t="shared" si="142"/>
        <v>0</v>
      </c>
      <c r="I211" s="5">
        <f t="shared" si="142"/>
        <v>0</v>
      </c>
      <c r="M211" s="5">
        <f t="shared" si="143"/>
        <v>1.0551100608046351E-3</v>
      </c>
      <c r="N211" s="5">
        <f t="shared" si="143"/>
        <v>0</v>
      </c>
      <c r="O211" s="5">
        <f t="shared" si="143"/>
        <v>0</v>
      </c>
      <c r="P211" s="5">
        <f t="shared" si="143"/>
        <v>0</v>
      </c>
      <c r="Q211" s="5">
        <f t="shared" si="143"/>
        <v>0</v>
      </c>
      <c r="R211" s="5">
        <f t="shared" si="143"/>
        <v>0</v>
      </c>
      <c r="S211" s="5">
        <f t="shared" si="143"/>
        <v>0</v>
      </c>
      <c r="T211" s="5">
        <f t="shared" ref="T211:W211" si="151">T83*$B211/100</f>
        <v>0</v>
      </c>
      <c r="U211" s="5">
        <f t="shared" si="151"/>
        <v>0</v>
      </c>
      <c r="V211" s="5">
        <f t="shared" si="151"/>
        <v>0</v>
      </c>
      <c r="W211" s="5">
        <f t="shared" si="151"/>
        <v>0</v>
      </c>
      <c r="X211" s="5">
        <f t="shared" si="132"/>
        <v>0</v>
      </c>
    </row>
    <row r="212" spans="1:24">
      <c r="A212" s="33" t="s">
        <v>180</v>
      </c>
      <c r="B212" s="5">
        <v>56.180022666097251</v>
      </c>
      <c r="C212" s="5">
        <f t="shared" si="142"/>
        <v>0</v>
      </c>
      <c r="D212" s="5">
        <f t="shared" si="142"/>
        <v>0</v>
      </c>
      <c r="E212" s="5">
        <f t="shared" si="142"/>
        <v>0</v>
      </c>
      <c r="F212" s="5">
        <f t="shared" si="142"/>
        <v>0</v>
      </c>
      <c r="G212" s="5">
        <f t="shared" si="142"/>
        <v>0</v>
      </c>
      <c r="H212" s="5">
        <f t="shared" si="142"/>
        <v>0</v>
      </c>
      <c r="I212" s="5">
        <f t="shared" si="142"/>
        <v>0</v>
      </c>
      <c r="M212" s="5">
        <f t="shared" si="143"/>
        <v>1.1236004533219451E-3</v>
      </c>
      <c r="N212" s="5">
        <f t="shared" si="143"/>
        <v>0</v>
      </c>
      <c r="O212" s="5">
        <f t="shared" si="143"/>
        <v>0</v>
      </c>
      <c r="P212" s="5">
        <f t="shared" si="143"/>
        <v>0</v>
      </c>
      <c r="Q212" s="5">
        <f t="shared" si="143"/>
        <v>0</v>
      </c>
      <c r="R212" s="5">
        <f t="shared" si="143"/>
        <v>0</v>
      </c>
      <c r="S212" s="5">
        <f t="shared" si="143"/>
        <v>0</v>
      </c>
      <c r="T212" s="5">
        <f t="shared" ref="T212:W212" si="152">T84*$B212/100</f>
        <v>0</v>
      </c>
      <c r="U212" s="5">
        <f t="shared" si="152"/>
        <v>0</v>
      </c>
      <c r="V212" s="5">
        <f t="shared" si="152"/>
        <v>0</v>
      </c>
      <c r="W212" s="5">
        <f t="shared" si="152"/>
        <v>0</v>
      </c>
      <c r="X212" s="5">
        <f t="shared" si="132"/>
        <v>0</v>
      </c>
    </row>
    <row r="213" spans="1:24">
      <c r="A213" s="33" t="s">
        <v>181</v>
      </c>
      <c r="B213" s="5">
        <v>59.16725384974918</v>
      </c>
      <c r="C213" s="5">
        <f t="shared" si="142"/>
        <v>0</v>
      </c>
      <c r="D213" s="5">
        <f t="shared" si="142"/>
        <v>0</v>
      </c>
      <c r="E213" s="5">
        <f t="shared" si="142"/>
        <v>0</v>
      </c>
      <c r="F213" s="5">
        <f t="shared" si="142"/>
        <v>0</v>
      </c>
      <c r="G213" s="5">
        <f t="shared" si="142"/>
        <v>0</v>
      </c>
      <c r="H213" s="5">
        <f t="shared" si="142"/>
        <v>0</v>
      </c>
      <c r="I213" s="5">
        <f t="shared" si="142"/>
        <v>0</v>
      </c>
      <c r="M213" s="5">
        <f t="shared" si="143"/>
        <v>1.1833450769949837E-3</v>
      </c>
      <c r="N213" s="5">
        <f t="shared" si="143"/>
        <v>0</v>
      </c>
      <c r="O213" s="5">
        <f t="shared" si="143"/>
        <v>0</v>
      </c>
      <c r="P213" s="5">
        <f t="shared" si="143"/>
        <v>0</v>
      </c>
      <c r="Q213" s="5">
        <f t="shared" si="143"/>
        <v>0</v>
      </c>
      <c r="R213" s="5">
        <f t="shared" si="143"/>
        <v>0</v>
      </c>
      <c r="S213" s="5">
        <f t="shared" si="143"/>
        <v>0</v>
      </c>
      <c r="T213" s="5">
        <f t="shared" ref="T213:W213" si="153">T85*$B213/100</f>
        <v>0</v>
      </c>
      <c r="U213" s="5">
        <f t="shared" si="153"/>
        <v>0</v>
      </c>
      <c r="V213" s="5">
        <f t="shared" si="153"/>
        <v>0</v>
      </c>
      <c r="W213" s="5">
        <f t="shared" si="153"/>
        <v>0</v>
      </c>
      <c r="X213" s="5">
        <f t="shared" si="132"/>
        <v>0</v>
      </c>
    </row>
    <row r="214" spans="1:24">
      <c r="A214" s="33" t="s">
        <v>182</v>
      </c>
      <c r="B214" s="5">
        <v>61.795928096161923</v>
      </c>
      <c r="C214" s="5">
        <f t="shared" ref="C214:I214" si="154">C86*$B214/100</f>
        <v>0</v>
      </c>
      <c r="D214" s="5">
        <f t="shared" si="154"/>
        <v>0</v>
      </c>
      <c r="E214" s="5">
        <f t="shared" si="154"/>
        <v>0</v>
      </c>
      <c r="F214" s="5">
        <f t="shared" si="154"/>
        <v>0</v>
      </c>
      <c r="G214" s="5">
        <f t="shared" si="154"/>
        <v>0</v>
      </c>
      <c r="H214" s="5">
        <f t="shared" si="154"/>
        <v>0</v>
      </c>
      <c r="I214" s="5">
        <f t="shared" si="154"/>
        <v>0</v>
      </c>
      <c r="M214" s="5">
        <f t="shared" ref="M214:S214" si="155">M86*$B214/100</f>
        <v>1.2359185619232385E-3</v>
      </c>
      <c r="N214" s="5">
        <f t="shared" si="155"/>
        <v>0</v>
      </c>
      <c r="O214" s="5">
        <f t="shared" si="155"/>
        <v>0</v>
      </c>
      <c r="P214" s="5">
        <f t="shared" si="155"/>
        <v>0</v>
      </c>
      <c r="Q214" s="5">
        <f t="shared" si="155"/>
        <v>0</v>
      </c>
      <c r="R214" s="5">
        <f t="shared" si="155"/>
        <v>0</v>
      </c>
      <c r="S214" s="5">
        <f t="shared" si="155"/>
        <v>0</v>
      </c>
      <c r="T214" s="5">
        <f t="shared" ref="T214:W214" si="156">T86*$B214/100</f>
        <v>0</v>
      </c>
      <c r="U214" s="5">
        <f t="shared" si="156"/>
        <v>0</v>
      </c>
      <c r="V214" s="5">
        <f t="shared" si="156"/>
        <v>0</v>
      </c>
      <c r="W214" s="5">
        <f t="shared" si="156"/>
        <v>0</v>
      </c>
      <c r="X214" s="5">
        <f t="shared" si="132"/>
        <v>0</v>
      </c>
    </row>
    <row r="217" spans="1:24">
      <c r="A217" s="33"/>
    </row>
    <row r="218" spans="1:24">
      <c r="A218" s="33"/>
    </row>
    <row r="219" spans="1:24">
      <c r="A219" s="33"/>
    </row>
    <row r="220" spans="1:24">
      <c r="A220" s="33"/>
    </row>
    <row r="221" spans="1:24">
      <c r="A221" s="33"/>
    </row>
    <row r="222" spans="1:24">
      <c r="A222" s="33"/>
    </row>
    <row r="223" spans="1:24">
      <c r="A223" s="33"/>
    </row>
    <row r="224" spans="1:24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</sheetData>
  <phoneticPr fontId="4"/>
  <conditionalFormatting sqref="M66:X86">
    <cfRule type="colorScale" priority="16">
      <colorScale>
        <cfvo type="num" val="1"/>
        <cfvo type="num" val="2"/>
        <cfvo type="num" val="5"/>
        <color theme="0"/>
        <color rgb="FFFFFF00"/>
        <color rgb="FFFF0000"/>
      </colorScale>
    </cfRule>
  </conditionalFormatting>
  <conditionalFormatting sqref="N11:N31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{1E757360-A31D-4BEF-AA0C-88F59703DFD7}</x14:id>
        </ext>
      </extLst>
    </cfRule>
  </conditionalFormatting>
  <conditionalFormatting sqref="O11:O31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{F943635F-1E9B-4C40-9483-1F14DFED511B}</x14:id>
        </ext>
      </extLst>
    </cfRule>
  </conditionalFormatting>
  <conditionalFormatting sqref="P11:P31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{E2F7B47D-8E16-4C75-83C4-0C3818AEE0C5}</x14:id>
        </ext>
      </extLst>
    </cfRule>
  </conditionalFormatting>
  <conditionalFormatting sqref="Q11:Q31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{EEAB105E-A50D-4373-9200-C08102778288}</x14:id>
        </ext>
      </extLst>
    </cfRule>
  </conditionalFormatting>
  <conditionalFormatting sqref="R11:R31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{F6D53173-E900-4845-8FD6-74D4F4184D38}</x14:id>
        </ext>
      </extLst>
    </cfRule>
  </conditionalFormatting>
  <conditionalFormatting sqref="S11:S31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{99A07DB8-CEA2-41A4-B599-766F13D573E2}</x14:id>
        </ext>
      </extLst>
    </cfRule>
  </conditionalFormatting>
  <conditionalFormatting sqref="T11:T31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{52CA0E7B-4462-4835-B4C7-2428930B898A}</x14:id>
        </ext>
      </extLst>
    </cfRule>
  </conditionalFormatting>
  <conditionalFormatting sqref="U11:U31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{A93AEB10-E2EA-4960-B252-A638156CBED7}</x14:id>
        </ext>
      </extLst>
    </cfRule>
  </conditionalFormatting>
  <conditionalFormatting sqref="V11:V31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{C531F624-C4BE-4D42-8ADC-49168B06CE88}</x14:id>
        </ext>
      </extLst>
    </cfRule>
  </conditionalFormatting>
  <conditionalFormatting sqref="W11:W31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{ADFF7EF1-6544-4CFF-83EC-1D0DA4681667}</x14:id>
        </ext>
      </extLst>
    </cfRule>
  </conditionalFormatting>
  <conditionalFormatting sqref="X11:X31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{C03F05F0-825B-4E07-9A7C-0F80F5577BBC}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757360-A31D-4BEF-AA0C-88F59703DF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N11:N31</xm:sqref>
        </x14:conditionalFormatting>
        <x14:conditionalFormatting xmlns:xm="http://schemas.microsoft.com/office/excel/2006/main">
          <x14:cfRule type="dataBar" id="{F943635F-1E9B-4C40-9483-1F14DFED51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O11:O31</xm:sqref>
        </x14:conditionalFormatting>
        <x14:conditionalFormatting xmlns:xm="http://schemas.microsoft.com/office/excel/2006/main">
          <x14:cfRule type="dataBar" id="{E2F7B47D-8E16-4C75-83C4-0C3818AEE0C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P11:P31</xm:sqref>
        </x14:conditionalFormatting>
        <x14:conditionalFormatting xmlns:xm="http://schemas.microsoft.com/office/excel/2006/main">
          <x14:cfRule type="dataBar" id="{EEAB105E-A50D-4373-9200-C081027782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Q11:Q31</xm:sqref>
        </x14:conditionalFormatting>
        <x14:conditionalFormatting xmlns:xm="http://schemas.microsoft.com/office/excel/2006/main">
          <x14:cfRule type="dataBar" id="{F6D53173-E900-4845-8FD6-74D4F4184D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R11:R31</xm:sqref>
        </x14:conditionalFormatting>
        <x14:conditionalFormatting xmlns:xm="http://schemas.microsoft.com/office/excel/2006/main">
          <x14:cfRule type="dataBar" id="{99A07DB8-CEA2-41A4-B599-766F13D573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S11:S31</xm:sqref>
        </x14:conditionalFormatting>
        <x14:conditionalFormatting xmlns:xm="http://schemas.microsoft.com/office/excel/2006/main">
          <x14:cfRule type="dataBar" id="{52CA0E7B-4462-4835-B4C7-2428930B898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T11:T31</xm:sqref>
        </x14:conditionalFormatting>
        <x14:conditionalFormatting xmlns:xm="http://schemas.microsoft.com/office/excel/2006/main">
          <x14:cfRule type="dataBar" id="{A93AEB10-E2EA-4960-B252-A638156CBE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U11:U31</xm:sqref>
        </x14:conditionalFormatting>
        <x14:conditionalFormatting xmlns:xm="http://schemas.microsoft.com/office/excel/2006/main">
          <x14:cfRule type="dataBar" id="{C531F624-C4BE-4D42-8ADC-49168B06CE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V11:V31</xm:sqref>
        </x14:conditionalFormatting>
        <x14:conditionalFormatting xmlns:xm="http://schemas.microsoft.com/office/excel/2006/main">
          <x14:cfRule type="dataBar" id="{ADFF7EF1-6544-4CFF-83EC-1D0DA468166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W11:W31</xm:sqref>
        </x14:conditionalFormatting>
        <x14:conditionalFormatting xmlns:xm="http://schemas.microsoft.com/office/excel/2006/main">
          <x14:cfRule type="dataBar" id="{C03F05F0-825B-4E07-9A7C-0F80F5577B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X11:X31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E1AA-A859-48E7-B08F-406AE165421D}">
  <sheetPr>
    <pageSetUpPr fitToPage="1"/>
  </sheetPr>
  <dimension ref="A1:L118"/>
  <sheetViews>
    <sheetView zoomScaleNormal="100" workbookViewId="0">
      <selection activeCell="X75" sqref="X75"/>
    </sheetView>
  </sheetViews>
  <sheetFormatPr defaultColWidth="10.6640625" defaultRowHeight="12"/>
  <cols>
    <col min="1" max="1" width="23.83203125" style="55" customWidth="1"/>
    <col min="2" max="3" width="15.83203125" style="55" customWidth="1"/>
    <col min="4" max="4" width="15.83203125" style="56" customWidth="1"/>
    <col min="5" max="5" width="15.83203125" style="55" customWidth="1"/>
    <col min="6" max="6" width="1.83203125" style="55" customWidth="1"/>
    <col min="7" max="10" width="15.83203125" style="55" customWidth="1"/>
    <col min="11" max="16384" width="10.6640625" style="55"/>
  </cols>
  <sheetData>
    <row r="1" spans="1:4">
      <c r="A1" s="54" t="s">
        <v>301</v>
      </c>
    </row>
    <row r="3" spans="1:4">
      <c r="A3" s="55" t="s">
        <v>302</v>
      </c>
      <c r="B3" s="55" t="s">
        <v>303</v>
      </c>
    </row>
    <row r="4" spans="1:4">
      <c r="A4" s="55" t="s">
        <v>304</v>
      </c>
      <c r="B4" s="55" t="s">
        <v>305</v>
      </c>
    </row>
    <row r="5" spans="1:4">
      <c r="A5" s="55" t="s">
        <v>306</v>
      </c>
      <c r="B5" s="55" t="s">
        <v>307</v>
      </c>
    </row>
    <row r="6" spans="1:4">
      <c r="A6" s="55" t="s">
        <v>308</v>
      </c>
      <c r="B6" s="55" t="s">
        <v>309</v>
      </c>
    </row>
    <row r="7" spans="1:4">
      <c r="A7" s="55" t="s">
        <v>310</v>
      </c>
      <c r="B7" s="55" t="s">
        <v>311</v>
      </c>
    </row>
    <row r="8" spans="1:4">
      <c r="A8" s="55" t="s">
        <v>312</v>
      </c>
      <c r="B8" s="55" t="s">
        <v>313</v>
      </c>
    </row>
    <row r="9" spans="1:4">
      <c r="A9" s="54" t="s">
        <v>314</v>
      </c>
      <c r="B9" s="57"/>
      <c r="C9" s="57"/>
      <c r="D9" s="57"/>
    </row>
    <row r="10" spans="1:4" ht="24">
      <c r="B10" s="58" t="s">
        <v>315</v>
      </c>
      <c r="C10" s="59" t="s">
        <v>316</v>
      </c>
      <c r="D10" s="58" t="s">
        <v>317</v>
      </c>
    </row>
    <row r="11" spans="1:4">
      <c r="B11" s="60">
        <v>0</v>
      </c>
      <c r="C11" s="60">
        <v>60</v>
      </c>
      <c r="D11" s="60">
        <v>0.4</v>
      </c>
    </row>
    <row r="12" spans="1:4">
      <c r="B12" s="60">
        <v>5</v>
      </c>
      <c r="C12" s="60">
        <v>73</v>
      </c>
      <c r="D12" s="60">
        <v>0.4</v>
      </c>
    </row>
    <row r="13" spans="1:4">
      <c r="B13" s="60">
        <v>20</v>
      </c>
      <c r="C13" s="60">
        <v>99</v>
      </c>
      <c r="D13" s="60">
        <v>0.4</v>
      </c>
    </row>
    <row r="14" spans="1:4">
      <c r="B14" s="60">
        <v>22</v>
      </c>
      <c r="C14" s="60">
        <v>99</v>
      </c>
      <c r="D14" s="60">
        <v>0.4</v>
      </c>
    </row>
    <row r="15" spans="1:4">
      <c r="B15" s="60">
        <v>22.1</v>
      </c>
      <c r="C15" s="60">
        <v>60</v>
      </c>
      <c r="D15" s="60">
        <v>0.4</v>
      </c>
    </row>
    <row r="16" spans="1:4">
      <c r="B16" s="61">
        <v>25</v>
      </c>
      <c r="C16" s="61">
        <v>60</v>
      </c>
      <c r="D16" s="61">
        <v>0.4</v>
      </c>
    </row>
    <row r="18" spans="1:10">
      <c r="A18" s="55" t="s">
        <v>318</v>
      </c>
      <c r="B18" s="55" t="s">
        <v>319</v>
      </c>
    </row>
    <row r="19" spans="1:10">
      <c r="A19" s="55" t="s">
        <v>320</v>
      </c>
      <c r="B19" s="55" t="s">
        <v>321</v>
      </c>
    </row>
    <row r="20" spans="1:10">
      <c r="A20" s="55" t="s">
        <v>322</v>
      </c>
      <c r="B20" s="55" t="s">
        <v>323</v>
      </c>
    </row>
    <row r="21" spans="1:10">
      <c r="A21" s="55" t="s">
        <v>324</v>
      </c>
      <c r="B21" s="55" t="s">
        <v>325</v>
      </c>
    </row>
    <row r="22" spans="1:10">
      <c r="A22" s="55" t="s">
        <v>326</v>
      </c>
      <c r="B22" s="55" t="s">
        <v>327</v>
      </c>
    </row>
    <row r="23" spans="1:10">
      <c r="A23" s="54" t="s">
        <v>328</v>
      </c>
      <c r="B23" s="55" t="s">
        <v>323</v>
      </c>
    </row>
    <row r="24" spans="1:10">
      <c r="A24" s="54" t="s">
        <v>329</v>
      </c>
      <c r="B24" s="55" t="s">
        <v>330</v>
      </c>
    </row>
    <row r="25" spans="1:10">
      <c r="A25" s="54" t="s">
        <v>331</v>
      </c>
      <c r="B25" s="55" t="s">
        <v>332</v>
      </c>
    </row>
    <row r="26" spans="1:10">
      <c r="A26" s="54" t="s">
        <v>333</v>
      </c>
    </row>
    <row r="27" spans="1:10">
      <c r="A27" s="54" t="s">
        <v>334</v>
      </c>
      <c r="B27" s="55" t="s">
        <v>335</v>
      </c>
    </row>
    <row r="28" spans="1:10">
      <c r="A28" s="54" t="s">
        <v>336</v>
      </c>
      <c r="B28" s="55" t="s">
        <v>337</v>
      </c>
    </row>
    <row r="29" spans="1:10">
      <c r="A29" s="54" t="s">
        <v>338</v>
      </c>
      <c r="B29" s="54" t="s">
        <v>339</v>
      </c>
    </row>
    <row r="30" spans="1:10">
      <c r="A30" s="57"/>
      <c r="B30" s="57"/>
      <c r="C30" s="57"/>
      <c r="D30" s="62"/>
      <c r="E30" s="57"/>
      <c r="F30" s="57"/>
      <c r="G30" s="57"/>
      <c r="H30" s="57"/>
      <c r="I30" s="57"/>
      <c r="J30" s="57"/>
    </row>
    <row r="31" spans="1:10">
      <c r="A31" s="63"/>
      <c r="B31" s="123" t="s">
        <v>340</v>
      </c>
      <c r="C31" s="123"/>
      <c r="D31" s="123"/>
      <c r="E31" s="123"/>
      <c r="F31" s="63"/>
      <c r="G31" s="124" t="s">
        <v>341</v>
      </c>
      <c r="H31" s="123"/>
      <c r="I31" s="123"/>
      <c r="J31" s="123"/>
    </row>
    <row r="32" spans="1:10" ht="24">
      <c r="A32" s="64"/>
      <c r="B32" s="65" t="s">
        <v>342</v>
      </c>
      <c r="C32" s="65" t="s">
        <v>343</v>
      </c>
      <c r="D32" s="65" t="s">
        <v>344</v>
      </c>
      <c r="E32" s="65" t="s">
        <v>345</v>
      </c>
      <c r="F32" s="64"/>
      <c r="G32" s="65" t="s">
        <v>342</v>
      </c>
      <c r="H32" s="65" t="s">
        <v>343</v>
      </c>
      <c r="I32" s="65" t="s">
        <v>344</v>
      </c>
      <c r="J32" s="65" t="s">
        <v>345</v>
      </c>
    </row>
    <row r="33" spans="1:12">
      <c r="A33" s="55" t="s">
        <v>346</v>
      </c>
      <c r="B33" s="66">
        <v>339.02716557990908</v>
      </c>
      <c r="C33" s="67">
        <v>20</v>
      </c>
      <c r="D33" s="68">
        <v>10</v>
      </c>
      <c r="E33" s="66">
        <v>59.013305000000003</v>
      </c>
      <c r="F33" s="56"/>
      <c r="G33" s="66">
        <v>337.03011557990908</v>
      </c>
      <c r="H33" s="67">
        <v>20</v>
      </c>
      <c r="I33" s="68">
        <v>10</v>
      </c>
      <c r="J33" s="66">
        <v>59.013305000000003</v>
      </c>
      <c r="L33" s="55" t="str">
        <f>"m/z "&amp;ROUND(B33,0)&amp;"&gt;"&amp;ROUND(E33,0)</f>
        <v>m/z 339&gt;59</v>
      </c>
    </row>
    <row r="34" spans="1:12">
      <c r="A34" s="55" t="s">
        <v>347</v>
      </c>
      <c r="B34" s="66">
        <v>372.98819357990914</v>
      </c>
      <c r="C34" s="67">
        <v>20</v>
      </c>
      <c r="D34" s="68">
        <v>20</v>
      </c>
      <c r="E34" s="66">
        <v>59.013305000000003</v>
      </c>
      <c r="F34" s="56"/>
      <c r="G34" s="66">
        <v>370.99114357990914</v>
      </c>
      <c r="H34" s="67">
        <v>20</v>
      </c>
      <c r="I34" s="68">
        <v>20</v>
      </c>
      <c r="J34" s="66">
        <v>59.013305000000003</v>
      </c>
      <c r="L34" s="55" t="str">
        <f t="shared" ref="L34:L57" si="0">"m/z "&amp;ROUND(B34,0)&amp;"&gt;"&amp;ROUND(E34,0)</f>
        <v>m/z 373&gt;59</v>
      </c>
    </row>
    <row r="35" spans="1:12">
      <c r="A35" s="55" t="s">
        <v>348</v>
      </c>
      <c r="B35" s="66">
        <v>406.94922157990908</v>
      </c>
      <c r="C35" s="67">
        <v>20</v>
      </c>
      <c r="D35" s="68">
        <v>5</v>
      </c>
      <c r="E35" s="66">
        <v>346.92754300000001</v>
      </c>
      <c r="F35" s="56"/>
      <c r="G35" s="66">
        <v>404.95217157990913</v>
      </c>
      <c r="H35" s="67">
        <v>20</v>
      </c>
      <c r="I35" s="68">
        <v>5</v>
      </c>
      <c r="J35" s="66">
        <v>344.93049300000001</v>
      </c>
      <c r="L35" s="55" t="str">
        <f t="shared" si="0"/>
        <v>m/z 407&gt;347</v>
      </c>
    </row>
    <row r="36" spans="1:12">
      <c r="A36" s="55" t="s">
        <v>349</v>
      </c>
      <c r="B36" s="66">
        <v>440.91024957990913</v>
      </c>
      <c r="C36" s="67">
        <v>20</v>
      </c>
      <c r="D36" s="68">
        <v>5</v>
      </c>
      <c r="E36" s="66">
        <v>380.88857100000007</v>
      </c>
      <c r="F36" s="56"/>
      <c r="G36" s="66">
        <v>438.91319957990913</v>
      </c>
      <c r="H36" s="67">
        <v>20</v>
      </c>
      <c r="I36" s="68">
        <v>5</v>
      </c>
      <c r="J36" s="66">
        <v>378.89152100000001</v>
      </c>
      <c r="L36" s="55" t="str">
        <f t="shared" si="0"/>
        <v>m/z 441&gt;381</v>
      </c>
    </row>
    <row r="37" spans="1:12">
      <c r="A37" s="57" t="s">
        <v>350</v>
      </c>
      <c r="B37" s="69">
        <v>476.86832757990902</v>
      </c>
      <c r="C37" s="70">
        <v>20</v>
      </c>
      <c r="D37" s="71">
        <v>5</v>
      </c>
      <c r="E37" s="69">
        <v>416.84664900000001</v>
      </c>
      <c r="F37" s="62"/>
      <c r="G37" s="69">
        <v>474.87127757990908</v>
      </c>
      <c r="H37" s="70">
        <v>20</v>
      </c>
      <c r="I37" s="71">
        <v>5</v>
      </c>
      <c r="J37" s="69">
        <v>414.84959900000001</v>
      </c>
      <c r="L37" s="55" t="str">
        <f t="shared" si="0"/>
        <v>m/z 477&gt;417</v>
      </c>
    </row>
    <row r="38" spans="1:12">
      <c r="A38" s="55" t="s">
        <v>351</v>
      </c>
      <c r="B38" s="66">
        <v>353.04281557990913</v>
      </c>
      <c r="C38" s="67">
        <v>20</v>
      </c>
      <c r="D38" s="68">
        <v>10</v>
      </c>
      <c r="E38" s="66">
        <v>59.013305000000003</v>
      </c>
      <c r="F38" s="56"/>
      <c r="G38" s="66">
        <v>351.04576557990913</v>
      </c>
      <c r="H38" s="67">
        <v>20</v>
      </c>
      <c r="I38" s="68">
        <v>10</v>
      </c>
      <c r="J38" s="66">
        <v>59.013305000000003</v>
      </c>
      <c r="L38" s="55" t="str">
        <f t="shared" si="0"/>
        <v>m/z 353&gt;59</v>
      </c>
    </row>
    <row r="39" spans="1:12">
      <c r="A39" s="55" t="s">
        <v>352</v>
      </c>
      <c r="B39" s="66">
        <v>387.00384357990907</v>
      </c>
      <c r="C39" s="67">
        <v>20</v>
      </c>
      <c r="D39" s="68">
        <v>25</v>
      </c>
      <c r="E39" s="66">
        <v>59.013305000000003</v>
      </c>
      <c r="F39" s="56"/>
      <c r="G39" s="66">
        <v>385.00679357990907</v>
      </c>
      <c r="H39" s="67">
        <v>20</v>
      </c>
      <c r="I39" s="68">
        <v>25</v>
      </c>
      <c r="J39" s="66">
        <v>59.013305000000003</v>
      </c>
      <c r="L39" s="55" t="str">
        <f t="shared" si="0"/>
        <v>m/z 387&gt;59</v>
      </c>
    </row>
    <row r="40" spans="1:12">
      <c r="A40" s="55" t="s">
        <v>353</v>
      </c>
      <c r="B40" s="66">
        <v>420.96487157990913</v>
      </c>
      <c r="C40" s="67">
        <v>20</v>
      </c>
      <c r="D40" s="68">
        <v>5</v>
      </c>
      <c r="E40" s="66">
        <v>360.94319299999995</v>
      </c>
      <c r="F40" s="56"/>
      <c r="G40" s="66">
        <v>418.96782157990913</v>
      </c>
      <c r="H40" s="67">
        <v>20</v>
      </c>
      <c r="I40" s="68">
        <v>5</v>
      </c>
      <c r="J40" s="66">
        <v>358.94614300000001</v>
      </c>
      <c r="L40" s="55" t="str">
        <f t="shared" si="0"/>
        <v>m/z 421&gt;361</v>
      </c>
    </row>
    <row r="41" spans="1:12">
      <c r="A41" s="55" t="s">
        <v>354</v>
      </c>
      <c r="B41" s="66">
        <v>454.92589957990907</v>
      </c>
      <c r="C41" s="67">
        <v>20</v>
      </c>
      <c r="D41" s="68">
        <v>5</v>
      </c>
      <c r="E41" s="66">
        <v>394.90422100000001</v>
      </c>
      <c r="F41" s="56"/>
      <c r="G41" s="66">
        <v>452.92884957990913</v>
      </c>
      <c r="H41" s="67">
        <v>20</v>
      </c>
      <c r="I41" s="68">
        <v>5</v>
      </c>
      <c r="J41" s="66">
        <v>392.90717100000001</v>
      </c>
      <c r="L41" s="55" t="str">
        <f t="shared" si="0"/>
        <v>m/z 455&gt;395</v>
      </c>
    </row>
    <row r="42" spans="1:12">
      <c r="A42" s="55" t="s">
        <v>355</v>
      </c>
      <c r="B42" s="66">
        <v>490.88397757990907</v>
      </c>
      <c r="C42" s="67">
        <v>20</v>
      </c>
      <c r="D42" s="68">
        <v>5</v>
      </c>
      <c r="E42" s="66">
        <v>430.86229900000001</v>
      </c>
      <c r="F42" s="56"/>
      <c r="G42" s="66">
        <v>488.88692757990913</v>
      </c>
      <c r="H42" s="67">
        <v>20</v>
      </c>
      <c r="I42" s="68">
        <v>5</v>
      </c>
      <c r="J42" s="66">
        <v>428.86524900000006</v>
      </c>
      <c r="L42" s="55" t="str">
        <f t="shared" si="0"/>
        <v>m/z 491&gt;431</v>
      </c>
    </row>
    <row r="43" spans="1:12">
      <c r="A43" s="57" t="s">
        <v>356</v>
      </c>
      <c r="B43" s="69">
        <v>524.84500557990918</v>
      </c>
      <c r="C43" s="70">
        <v>20</v>
      </c>
      <c r="D43" s="71">
        <v>5</v>
      </c>
      <c r="E43" s="69">
        <v>464.82332700000001</v>
      </c>
      <c r="F43" s="62"/>
      <c r="G43" s="69">
        <v>522.84795557990924</v>
      </c>
      <c r="H43" s="70">
        <v>20</v>
      </c>
      <c r="I43" s="71">
        <v>5</v>
      </c>
      <c r="J43" s="69">
        <v>462.826277</v>
      </c>
      <c r="L43" s="55" t="str">
        <f t="shared" si="0"/>
        <v>m/z 525&gt;465</v>
      </c>
    </row>
    <row r="44" spans="1:12">
      <c r="A44" s="55" t="s">
        <v>357</v>
      </c>
      <c r="B44" s="66">
        <v>367.05846557990907</v>
      </c>
      <c r="C44" s="67">
        <v>20</v>
      </c>
      <c r="D44" s="68">
        <v>10</v>
      </c>
      <c r="E44" s="66">
        <v>59.013305000000003</v>
      </c>
      <c r="F44" s="56"/>
      <c r="G44" s="66">
        <v>365.06141557990907</v>
      </c>
      <c r="H44" s="67">
        <v>20</v>
      </c>
      <c r="I44" s="68">
        <v>10</v>
      </c>
      <c r="J44" s="66">
        <v>59.013305000000003</v>
      </c>
      <c r="L44" s="55" t="str">
        <f t="shared" si="0"/>
        <v>m/z 367&gt;59</v>
      </c>
    </row>
    <row r="45" spans="1:12">
      <c r="A45" s="55" t="s">
        <v>358</v>
      </c>
      <c r="B45" s="66">
        <v>401.01949357990912</v>
      </c>
      <c r="C45" s="67">
        <v>20</v>
      </c>
      <c r="D45" s="68">
        <v>25</v>
      </c>
      <c r="E45" s="66">
        <v>59.013305000000003</v>
      </c>
      <c r="F45" s="56"/>
      <c r="G45" s="66">
        <v>399.02244357990912</v>
      </c>
      <c r="H45" s="67">
        <v>20</v>
      </c>
      <c r="I45" s="68">
        <v>25</v>
      </c>
      <c r="J45" s="66">
        <v>59.013305000000003</v>
      </c>
      <c r="L45" s="55" t="str">
        <f t="shared" si="0"/>
        <v>m/z 401&gt;59</v>
      </c>
    </row>
    <row r="46" spans="1:12">
      <c r="A46" s="55" t="s">
        <v>359</v>
      </c>
      <c r="B46" s="66">
        <v>434.98052157990907</v>
      </c>
      <c r="C46" s="67">
        <v>20</v>
      </c>
      <c r="D46" s="68">
        <v>5</v>
      </c>
      <c r="E46" s="66">
        <v>374.958843</v>
      </c>
      <c r="F46" s="56"/>
      <c r="G46" s="66">
        <v>432.98347157990912</v>
      </c>
      <c r="H46" s="67">
        <v>20</v>
      </c>
      <c r="I46" s="68">
        <v>5</v>
      </c>
      <c r="J46" s="66">
        <v>372.961793</v>
      </c>
      <c r="L46" s="55" t="str">
        <f t="shared" si="0"/>
        <v>m/z 435&gt;375</v>
      </c>
    </row>
    <row r="47" spans="1:12">
      <c r="A47" s="55" t="s">
        <v>360</v>
      </c>
      <c r="B47" s="66">
        <v>468.94154957990912</v>
      </c>
      <c r="C47" s="67">
        <v>20</v>
      </c>
      <c r="D47" s="68">
        <v>5</v>
      </c>
      <c r="E47" s="66">
        <v>408.91987100000006</v>
      </c>
      <c r="F47" s="56"/>
      <c r="G47" s="66">
        <v>466.94449957990912</v>
      </c>
      <c r="H47" s="67">
        <v>20</v>
      </c>
      <c r="I47" s="68">
        <v>5</v>
      </c>
      <c r="J47" s="66">
        <v>406.922821</v>
      </c>
      <c r="L47" s="55" t="str">
        <f t="shared" si="0"/>
        <v>m/z 469&gt;409</v>
      </c>
    </row>
    <row r="48" spans="1:12">
      <c r="A48" s="55" t="s">
        <v>361</v>
      </c>
      <c r="B48" s="66">
        <v>504.89962757990901</v>
      </c>
      <c r="C48" s="67">
        <v>20</v>
      </c>
      <c r="D48" s="68">
        <v>5</v>
      </c>
      <c r="E48" s="66">
        <v>444.877949</v>
      </c>
      <c r="F48" s="56"/>
      <c r="G48" s="66">
        <v>502.90257757990906</v>
      </c>
      <c r="H48" s="67">
        <v>20</v>
      </c>
      <c r="I48" s="68">
        <v>5</v>
      </c>
      <c r="J48" s="66">
        <v>442.880899</v>
      </c>
      <c r="L48" s="55" t="str">
        <f t="shared" si="0"/>
        <v>m/z 505&gt;445</v>
      </c>
    </row>
    <row r="49" spans="1:12">
      <c r="A49" s="55" t="s">
        <v>362</v>
      </c>
      <c r="B49" s="66">
        <v>538.86065557990901</v>
      </c>
      <c r="C49" s="67">
        <v>20</v>
      </c>
      <c r="D49" s="68">
        <v>5</v>
      </c>
      <c r="E49" s="66">
        <v>478.838977</v>
      </c>
      <c r="F49" s="56"/>
      <c r="G49" s="66">
        <v>536.86360557990906</v>
      </c>
      <c r="H49" s="67">
        <v>20</v>
      </c>
      <c r="I49" s="68">
        <v>5</v>
      </c>
      <c r="J49" s="66">
        <v>476.84192700000006</v>
      </c>
      <c r="L49" s="55" t="str">
        <f t="shared" si="0"/>
        <v>m/z 539&gt;479</v>
      </c>
    </row>
    <row r="50" spans="1:12">
      <c r="A50" s="57" t="s">
        <v>363</v>
      </c>
      <c r="B50" s="69">
        <v>572.82168357990895</v>
      </c>
      <c r="C50" s="70">
        <v>20</v>
      </c>
      <c r="D50" s="71">
        <v>5</v>
      </c>
      <c r="E50" s="69">
        <v>512.80000499999994</v>
      </c>
      <c r="F50" s="62"/>
      <c r="G50" s="69">
        <v>570.824633579909</v>
      </c>
      <c r="H50" s="70">
        <v>20</v>
      </c>
      <c r="I50" s="71">
        <v>5</v>
      </c>
      <c r="J50" s="69">
        <v>510.802955</v>
      </c>
      <c r="L50" s="55" t="str">
        <f t="shared" si="0"/>
        <v>m/z 573&gt;513</v>
      </c>
    </row>
    <row r="51" spans="1:12">
      <c r="A51" s="55" t="s">
        <v>364</v>
      </c>
      <c r="B51" s="66">
        <v>381.07411557990912</v>
      </c>
      <c r="C51" s="67">
        <v>20</v>
      </c>
      <c r="D51" s="68">
        <v>15</v>
      </c>
      <c r="E51" s="66">
        <v>59.013305000000003</v>
      </c>
      <c r="F51" s="56"/>
      <c r="G51" s="66">
        <v>379.07706557990912</v>
      </c>
      <c r="H51" s="67">
        <v>20</v>
      </c>
      <c r="I51" s="68">
        <v>15</v>
      </c>
      <c r="J51" s="66">
        <v>59.013305000000003</v>
      </c>
      <c r="L51" s="55" t="str">
        <f t="shared" si="0"/>
        <v>m/z 381&gt;59</v>
      </c>
    </row>
    <row r="52" spans="1:12">
      <c r="A52" s="55" t="s">
        <v>365</v>
      </c>
      <c r="B52" s="66">
        <v>415.03514357990906</v>
      </c>
      <c r="C52" s="67">
        <v>20</v>
      </c>
      <c r="D52" s="68">
        <v>25</v>
      </c>
      <c r="E52" s="66">
        <v>59.013305000000003</v>
      </c>
      <c r="F52" s="56"/>
      <c r="G52" s="66">
        <v>413.03809357990912</v>
      </c>
      <c r="H52" s="67">
        <v>20</v>
      </c>
      <c r="I52" s="68">
        <v>25</v>
      </c>
      <c r="J52" s="66">
        <v>59.013305000000003</v>
      </c>
      <c r="L52" s="55" t="str">
        <f t="shared" si="0"/>
        <v>m/z 415&gt;59</v>
      </c>
    </row>
    <row r="53" spans="1:12">
      <c r="A53" s="55" t="s">
        <v>366</v>
      </c>
      <c r="B53" s="66">
        <v>448.99617157990912</v>
      </c>
      <c r="C53" s="67">
        <v>20</v>
      </c>
      <c r="D53" s="68">
        <v>5</v>
      </c>
      <c r="E53" s="66">
        <v>388.97449299999994</v>
      </c>
      <c r="F53" s="56"/>
      <c r="G53" s="66">
        <v>446.99912157990912</v>
      </c>
      <c r="H53" s="67">
        <v>20</v>
      </c>
      <c r="I53" s="68">
        <v>5</v>
      </c>
      <c r="J53" s="66">
        <v>386.97744299999999</v>
      </c>
      <c r="L53" s="55" t="str">
        <f t="shared" si="0"/>
        <v>m/z 449&gt;389</v>
      </c>
    </row>
    <row r="54" spans="1:12">
      <c r="A54" s="55" t="s">
        <v>367</v>
      </c>
      <c r="B54" s="66">
        <v>482.95719957990906</v>
      </c>
      <c r="C54" s="67">
        <v>20</v>
      </c>
      <c r="D54" s="68">
        <v>5</v>
      </c>
      <c r="E54" s="66">
        <v>422.93552099999999</v>
      </c>
      <c r="F54" s="56"/>
      <c r="G54" s="66">
        <v>480.96014957990911</v>
      </c>
      <c r="H54" s="67">
        <v>20</v>
      </c>
      <c r="I54" s="68">
        <v>5</v>
      </c>
      <c r="J54" s="66">
        <v>420.93847099999999</v>
      </c>
      <c r="L54" s="55" t="str">
        <f t="shared" si="0"/>
        <v>m/z 483&gt;423</v>
      </c>
    </row>
    <row r="55" spans="1:12">
      <c r="A55" s="55" t="s">
        <v>368</v>
      </c>
      <c r="B55" s="66">
        <v>518.91527757990912</v>
      </c>
      <c r="C55" s="67">
        <v>20</v>
      </c>
      <c r="D55" s="68">
        <v>5</v>
      </c>
      <c r="E55" s="66">
        <v>458.89359899999999</v>
      </c>
      <c r="F55" s="56"/>
      <c r="G55" s="66">
        <v>516.91822757990917</v>
      </c>
      <c r="H55" s="67">
        <v>20</v>
      </c>
      <c r="I55" s="68">
        <v>5</v>
      </c>
      <c r="J55" s="66">
        <v>456.89654900000005</v>
      </c>
      <c r="L55" s="55" t="str">
        <f t="shared" si="0"/>
        <v>m/z 519&gt;459</v>
      </c>
    </row>
    <row r="56" spans="1:12">
      <c r="A56" s="55" t="s">
        <v>369</v>
      </c>
      <c r="B56" s="66">
        <v>552.87630557990906</v>
      </c>
      <c r="C56" s="67">
        <v>20</v>
      </c>
      <c r="D56" s="68">
        <v>5</v>
      </c>
      <c r="E56" s="66">
        <v>492.85462699999999</v>
      </c>
      <c r="F56" s="56"/>
      <c r="G56" s="66">
        <v>550.87925557990911</v>
      </c>
      <c r="H56" s="67">
        <v>20</v>
      </c>
      <c r="I56" s="68">
        <v>5</v>
      </c>
      <c r="J56" s="66">
        <v>490.85757699999999</v>
      </c>
      <c r="L56" s="55" t="str">
        <f t="shared" si="0"/>
        <v>m/z 553&gt;493</v>
      </c>
    </row>
    <row r="57" spans="1:12">
      <c r="A57" s="57" t="s">
        <v>370</v>
      </c>
      <c r="B57" s="69">
        <v>586.837333579909</v>
      </c>
      <c r="C57" s="70">
        <v>20</v>
      </c>
      <c r="D57" s="71">
        <v>5</v>
      </c>
      <c r="E57" s="69">
        <v>526.81565499999999</v>
      </c>
      <c r="F57" s="62"/>
      <c r="G57" s="69">
        <v>584.84028357990906</v>
      </c>
      <c r="H57" s="70">
        <v>20</v>
      </c>
      <c r="I57" s="71">
        <v>5</v>
      </c>
      <c r="J57" s="69">
        <v>524.81860500000005</v>
      </c>
      <c r="L57" s="55" t="str">
        <f t="shared" si="0"/>
        <v>m/z 587&gt;527</v>
      </c>
    </row>
    <row r="58" spans="1:12">
      <c r="D58" s="55"/>
      <c r="E58" s="56"/>
    </row>
    <row r="59" spans="1:12" s="72" customFormat="1" ht="10.5">
      <c r="D59" s="73"/>
    </row>
    <row r="65" spans="2:5">
      <c r="D65" s="55"/>
    </row>
    <row r="66" spans="2:5">
      <c r="B66" s="56"/>
      <c r="C66" s="56"/>
      <c r="E66" s="56"/>
    </row>
    <row r="67" spans="2:5">
      <c r="B67" s="56"/>
      <c r="C67" s="56"/>
      <c r="E67" s="56"/>
    </row>
    <row r="68" spans="2:5">
      <c r="B68" s="56"/>
      <c r="C68" s="56"/>
      <c r="E68" s="56"/>
    </row>
    <row r="69" spans="2:5">
      <c r="B69" s="56"/>
      <c r="C69" s="56"/>
      <c r="E69" s="56"/>
    </row>
    <row r="70" spans="2:5">
      <c r="B70" s="56"/>
      <c r="C70" s="56"/>
      <c r="E70" s="56"/>
    </row>
    <row r="71" spans="2:5">
      <c r="B71" s="56"/>
      <c r="C71" s="56"/>
      <c r="E71" s="56"/>
    </row>
    <row r="72" spans="2:5">
      <c r="E72" s="56"/>
    </row>
    <row r="93" spans="2:6">
      <c r="D93" s="55"/>
    </row>
    <row r="94" spans="2:6">
      <c r="B94" s="56"/>
      <c r="F94" s="74"/>
    </row>
    <row r="95" spans="2:6">
      <c r="B95" s="56"/>
      <c r="F95" s="74"/>
    </row>
    <row r="96" spans="2:6">
      <c r="B96" s="56"/>
      <c r="F96" s="74"/>
    </row>
    <row r="97" spans="2:9">
      <c r="B97" s="56"/>
      <c r="F97" s="74"/>
    </row>
    <row r="98" spans="2:9">
      <c r="B98" s="56"/>
      <c r="F98" s="74"/>
    </row>
    <row r="99" spans="2:9">
      <c r="C99" s="56"/>
      <c r="F99" s="74"/>
      <c r="G99" s="74"/>
    </row>
    <row r="100" spans="2:9">
      <c r="C100" s="56"/>
      <c r="F100" s="74"/>
      <c r="G100" s="74"/>
    </row>
    <row r="101" spans="2:9">
      <c r="C101" s="56"/>
      <c r="F101" s="74"/>
      <c r="G101" s="74"/>
    </row>
    <row r="102" spans="2:9">
      <c r="C102" s="56"/>
      <c r="F102" s="74"/>
      <c r="G102" s="74"/>
    </row>
    <row r="103" spans="2:9">
      <c r="C103" s="56"/>
      <c r="F103" s="74"/>
      <c r="G103" s="74"/>
    </row>
    <row r="104" spans="2:9">
      <c r="C104" s="56"/>
      <c r="F104" s="74"/>
      <c r="G104" s="74"/>
    </row>
    <row r="105" spans="2:9">
      <c r="F105" s="74"/>
      <c r="H105" s="74"/>
    </row>
    <row r="106" spans="2:9">
      <c r="F106" s="74"/>
      <c r="H106" s="74"/>
    </row>
    <row r="107" spans="2:9">
      <c r="F107" s="74"/>
      <c r="H107" s="74"/>
    </row>
    <row r="108" spans="2:9">
      <c r="F108" s="74"/>
      <c r="H108" s="74"/>
    </row>
    <row r="109" spans="2:9">
      <c r="F109" s="74"/>
      <c r="H109" s="74"/>
    </row>
    <row r="110" spans="2:9">
      <c r="F110" s="74"/>
      <c r="H110" s="74"/>
    </row>
    <row r="111" spans="2:9">
      <c r="F111" s="74"/>
    </row>
    <row r="112" spans="2:9">
      <c r="E112" s="56"/>
      <c r="F112" s="74"/>
      <c r="I112" s="74"/>
    </row>
    <row r="113" spans="5:9">
      <c r="E113" s="56"/>
      <c r="F113" s="74"/>
      <c r="I113" s="74"/>
    </row>
    <row r="114" spans="5:9">
      <c r="E114" s="56"/>
      <c r="F114" s="74"/>
      <c r="I114" s="74"/>
    </row>
    <row r="115" spans="5:9">
      <c r="E115" s="56"/>
      <c r="F115" s="74"/>
      <c r="I115" s="74"/>
    </row>
    <row r="116" spans="5:9">
      <c r="E116" s="56"/>
      <c r="F116" s="74"/>
      <c r="I116" s="74"/>
    </row>
    <row r="117" spans="5:9">
      <c r="E117" s="56"/>
      <c r="F117" s="74"/>
      <c r="I117" s="74"/>
    </row>
    <row r="118" spans="5:9">
      <c r="E118" s="56"/>
      <c r="F118" s="74"/>
    </row>
  </sheetData>
  <mergeCells count="2">
    <mergeCell ref="B31:E31"/>
    <mergeCell ref="G31:J31"/>
  </mergeCells>
  <phoneticPr fontId="4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9E61-B3E1-4F41-BAB8-BD3D015875E5}">
  <dimension ref="A1"/>
  <sheetViews>
    <sheetView zoomScale="70" zoomScaleNormal="70" workbookViewId="0"/>
  </sheetViews>
  <sheetFormatPr defaultRowHeight="12"/>
  <sheetData>
    <row r="1" spans="1:1">
      <c r="A1" t="s">
        <v>371</v>
      </c>
    </row>
  </sheetData>
  <phoneticPr fontId="4"/>
  <pageMargins left="0.7" right="0.7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12D2-CF02-445D-9B9D-BA9C29462484}">
  <sheetPr>
    <pageSetUpPr fitToPage="1"/>
  </sheetPr>
  <dimension ref="A1:L58"/>
  <sheetViews>
    <sheetView zoomScaleNormal="100" workbookViewId="0"/>
  </sheetViews>
  <sheetFormatPr defaultColWidth="10.6640625" defaultRowHeight="12"/>
  <cols>
    <col min="1" max="1" width="23.83203125" style="55" customWidth="1"/>
    <col min="2" max="5" width="15.83203125" style="55" customWidth="1"/>
    <col min="6" max="6" width="1.83203125" style="55" customWidth="1"/>
    <col min="7" max="11" width="15.83203125" style="55" customWidth="1"/>
    <col min="12" max="16384" width="10.6640625" style="55"/>
  </cols>
  <sheetData>
    <row r="1" spans="1:4">
      <c r="A1" s="54" t="s">
        <v>372</v>
      </c>
    </row>
    <row r="3" spans="1:4">
      <c r="A3" s="55" t="s">
        <v>302</v>
      </c>
      <c r="B3" s="55" t="s">
        <v>303</v>
      </c>
    </row>
    <row r="4" spans="1:4">
      <c r="A4" s="55" t="s">
        <v>304</v>
      </c>
      <c r="B4" s="55" t="s">
        <v>305</v>
      </c>
    </row>
    <row r="5" spans="1:4">
      <c r="A5" s="55" t="s">
        <v>306</v>
      </c>
      <c r="B5" s="55" t="s">
        <v>307</v>
      </c>
    </row>
    <row r="6" spans="1:4">
      <c r="A6" s="55" t="s">
        <v>308</v>
      </c>
      <c r="B6" s="55" t="s">
        <v>309</v>
      </c>
    </row>
    <row r="7" spans="1:4">
      <c r="A7" s="55" t="s">
        <v>310</v>
      </c>
      <c r="B7" s="55" t="s">
        <v>311</v>
      </c>
    </row>
    <row r="8" spans="1:4">
      <c r="A8" s="55" t="s">
        <v>312</v>
      </c>
      <c r="B8" s="55" t="s">
        <v>313</v>
      </c>
    </row>
    <row r="9" spans="1:4">
      <c r="A9" s="54" t="s">
        <v>314</v>
      </c>
      <c r="B9" s="57"/>
      <c r="C9" s="57"/>
      <c r="D9" s="57"/>
    </row>
    <row r="10" spans="1:4" ht="24">
      <c r="B10" s="58" t="s">
        <v>315</v>
      </c>
      <c r="C10" s="59" t="s">
        <v>316</v>
      </c>
      <c r="D10" s="58" t="s">
        <v>317</v>
      </c>
    </row>
    <row r="11" spans="1:4">
      <c r="B11" s="60">
        <v>0</v>
      </c>
      <c r="C11" s="60">
        <v>60</v>
      </c>
      <c r="D11" s="60">
        <v>0.4</v>
      </c>
    </row>
    <row r="12" spans="1:4">
      <c r="B12" s="60">
        <v>5</v>
      </c>
      <c r="C12" s="60">
        <v>73</v>
      </c>
      <c r="D12" s="60">
        <v>0.4</v>
      </c>
    </row>
    <row r="13" spans="1:4">
      <c r="B13" s="60">
        <v>20</v>
      </c>
      <c r="C13" s="60">
        <v>99</v>
      </c>
      <c r="D13" s="60">
        <v>0.4</v>
      </c>
    </row>
    <row r="14" spans="1:4">
      <c r="B14" s="60">
        <v>22</v>
      </c>
      <c r="C14" s="60">
        <v>99</v>
      </c>
      <c r="D14" s="60">
        <v>0.4</v>
      </c>
    </row>
    <row r="15" spans="1:4">
      <c r="B15" s="60">
        <v>22.1</v>
      </c>
      <c r="C15" s="60">
        <v>60</v>
      </c>
      <c r="D15" s="60">
        <v>0.4</v>
      </c>
    </row>
    <row r="16" spans="1:4">
      <c r="B16" s="61">
        <v>25</v>
      </c>
      <c r="C16" s="61">
        <v>60</v>
      </c>
      <c r="D16" s="61">
        <v>0.4</v>
      </c>
    </row>
    <row r="18" spans="1:12">
      <c r="A18" s="55" t="s">
        <v>318</v>
      </c>
      <c r="B18" s="55" t="s">
        <v>319</v>
      </c>
    </row>
    <row r="19" spans="1:12">
      <c r="A19" s="55" t="s">
        <v>320</v>
      </c>
      <c r="B19" s="55" t="s">
        <v>321</v>
      </c>
    </row>
    <row r="20" spans="1:12">
      <c r="A20" s="55" t="s">
        <v>373</v>
      </c>
      <c r="B20" s="55" t="s">
        <v>374</v>
      </c>
    </row>
    <row r="21" spans="1:12">
      <c r="A21" s="55" t="s">
        <v>375</v>
      </c>
      <c r="B21" s="55" t="s">
        <v>323</v>
      </c>
    </row>
    <row r="22" spans="1:12">
      <c r="A22" s="55" t="s">
        <v>376</v>
      </c>
      <c r="B22" s="55" t="s">
        <v>377</v>
      </c>
    </row>
    <row r="23" spans="1:12">
      <c r="A23" s="55" t="s">
        <v>378</v>
      </c>
      <c r="B23" s="55" t="s">
        <v>379</v>
      </c>
    </row>
    <row r="24" spans="1:12">
      <c r="A24" s="55" t="s">
        <v>380</v>
      </c>
      <c r="B24" s="55" t="s">
        <v>381</v>
      </c>
    </row>
    <row r="25" spans="1:12">
      <c r="A25" s="54" t="s">
        <v>382</v>
      </c>
      <c r="B25" s="54" t="s">
        <v>383</v>
      </c>
    </row>
    <row r="26" spans="1:12">
      <c r="A26" s="57"/>
      <c r="B26" s="57"/>
      <c r="C26" s="57"/>
      <c r="D26" s="57"/>
      <c r="F26" s="57"/>
    </row>
    <row r="27" spans="1:12">
      <c r="A27" s="63"/>
      <c r="B27" s="123" t="s">
        <v>340</v>
      </c>
      <c r="C27" s="123"/>
      <c r="D27" s="123"/>
      <c r="E27" s="123"/>
      <c r="F27" s="63"/>
      <c r="G27" s="124" t="s">
        <v>341</v>
      </c>
      <c r="H27" s="123"/>
      <c r="I27" s="123"/>
      <c r="J27" s="123"/>
    </row>
    <row r="28" spans="1:12" ht="24">
      <c r="A28" s="64"/>
      <c r="B28" s="65" t="s">
        <v>342</v>
      </c>
      <c r="C28" s="65" t="s">
        <v>343</v>
      </c>
      <c r="D28" s="65" t="s">
        <v>344</v>
      </c>
      <c r="E28" s="65" t="s">
        <v>345</v>
      </c>
      <c r="F28" s="64"/>
      <c r="G28" s="65" t="s">
        <v>342</v>
      </c>
      <c r="H28" s="65" t="s">
        <v>343</v>
      </c>
      <c r="I28" s="65" t="s">
        <v>344</v>
      </c>
      <c r="J28" s="65" t="s">
        <v>345</v>
      </c>
    </row>
    <row r="29" spans="1:12">
      <c r="A29" s="55" t="s">
        <v>384</v>
      </c>
      <c r="B29" s="66">
        <v>395.08921700000002</v>
      </c>
      <c r="C29" s="67">
        <v>20</v>
      </c>
      <c r="D29" s="68">
        <v>10</v>
      </c>
      <c r="E29" s="66">
        <v>59.013305000000003</v>
      </c>
      <c r="F29" s="56"/>
      <c r="G29" s="66">
        <v>393.09216700000002</v>
      </c>
      <c r="H29" s="67">
        <v>20</v>
      </c>
      <c r="I29" s="68">
        <v>10</v>
      </c>
      <c r="J29" s="66">
        <v>59.013305000000003</v>
      </c>
      <c r="L29" s="55" t="str">
        <f>"m/z "&amp;ROUND(B29,0)&amp;"&gt;"&amp;ROUND(E29,0)</f>
        <v>m/z 395&gt;59</v>
      </c>
    </row>
    <row r="30" spans="1:12">
      <c r="A30" s="55" t="s">
        <v>385</v>
      </c>
      <c r="B30" s="66">
        <v>429.05024500000007</v>
      </c>
      <c r="C30" s="67">
        <v>20</v>
      </c>
      <c r="D30" s="68">
        <v>15</v>
      </c>
      <c r="E30" s="66">
        <v>59.013305000000003</v>
      </c>
      <c r="F30" s="56"/>
      <c r="G30" s="66">
        <v>427.05319500000002</v>
      </c>
      <c r="H30" s="67">
        <v>20</v>
      </c>
      <c r="I30" s="68">
        <v>15</v>
      </c>
      <c r="J30" s="66">
        <v>59.013305000000003</v>
      </c>
      <c r="L30" s="55" t="str">
        <f t="shared" ref="L30:L56" si="0">"m/z "&amp;ROUND(B30,0)&amp;"&gt;"&amp;ROUND(E30,0)</f>
        <v>m/z 429&gt;59</v>
      </c>
    </row>
    <row r="31" spans="1:12">
      <c r="A31" s="55" t="s">
        <v>386</v>
      </c>
      <c r="B31" s="66">
        <v>463.01127300000002</v>
      </c>
      <c r="C31" s="67">
        <v>20</v>
      </c>
      <c r="D31" s="68">
        <v>20</v>
      </c>
      <c r="E31" s="66">
        <v>59.013305000000003</v>
      </c>
      <c r="F31" s="56"/>
      <c r="G31" s="66">
        <v>461.01422300000007</v>
      </c>
      <c r="H31" s="67">
        <v>20</v>
      </c>
      <c r="I31" s="68">
        <v>20</v>
      </c>
      <c r="J31" s="66">
        <v>59.013305000000003</v>
      </c>
      <c r="L31" s="55" t="str">
        <f t="shared" si="0"/>
        <v>m/z 463&gt;59</v>
      </c>
    </row>
    <row r="32" spans="1:12">
      <c r="A32" s="55" t="s">
        <v>387</v>
      </c>
      <c r="B32" s="66">
        <v>496.97230100000007</v>
      </c>
      <c r="C32" s="67">
        <v>20</v>
      </c>
      <c r="D32" s="68">
        <v>5</v>
      </c>
      <c r="E32" s="66">
        <v>436.95117100000004</v>
      </c>
      <c r="F32" s="56"/>
      <c r="G32" s="66">
        <v>494.97525100000001</v>
      </c>
      <c r="H32" s="67">
        <v>20</v>
      </c>
      <c r="I32" s="68">
        <v>5</v>
      </c>
      <c r="J32" s="66">
        <v>434.95412099999999</v>
      </c>
      <c r="L32" s="55" t="str">
        <f t="shared" si="0"/>
        <v>m/z 497&gt;437</v>
      </c>
    </row>
    <row r="33" spans="1:12">
      <c r="A33" s="55" t="s">
        <v>388</v>
      </c>
      <c r="B33" s="66">
        <v>532.93037900000002</v>
      </c>
      <c r="C33" s="67">
        <v>20</v>
      </c>
      <c r="D33" s="68">
        <v>5</v>
      </c>
      <c r="E33" s="66">
        <v>472.90924899999999</v>
      </c>
      <c r="F33" s="56"/>
      <c r="G33" s="66">
        <v>530.93332899999996</v>
      </c>
      <c r="H33" s="67">
        <v>20</v>
      </c>
      <c r="I33" s="68">
        <v>5</v>
      </c>
      <c r="J33" s="66">
        <v>470.91219899999999</v>
      </c>
      <c r="L33" s="55" t="str">
        <f t="shared" si="0"/>
        <v>m/z 533&gt;473</v>
      </c>
    </row>
    <row r="34" spans="1:12">
      <c r="A34" s="55" t="s">
        <v>389</v>
      </c>
      <c r="B34" s="66">
        <v>566.89140700000007</v>
      </c>
      <c r="C34" s="67">
        <v>20</v>
      </c>
      <c r="D34" s="68">
        <v>5</v>
      </c>
      <c r="E34" s="66">
        <v>506.87027699999999</v>
      </c>
      <c r="F34" s="56"/>
      <c r="G34" s="66">
        <v>564.89435700000013</v>
      </c>
      <c r="H34" s="67">
        <v>20</v>
      </c>
      <c r="I34" s="68">
        <v>5</v>
      </c>
      <c r="J34" s="66">
        <v>504.87322700000004</v>
      </c>
      <c r="L34" s="55" t="str">
        <f t="shared" si="0"/>
        <v>m/z 567&gt;507</v>
      </c>
    </row>
    <row r="35" spans="1:12">
      <c r="A35" s="57" t="s">
        <v>390</v>
      </c>
      <c r="B35" s="69">
        <v>600.85243500000001</v>
      </c>
      <c r="C35" s="70">
        <v>20</v>
      </c>
      <c r="D35" s="71">
        <v>5</v>
      </c>
      <c r="E35" s="69">
        <v>540.83130500000004</v>
      </c>
      <c r="F35" s="62"/>
      <c r="G35" s="69">
        <v>598.85538500000007</v>
      </c>
      <c r="H35" s="70">
        <v>20</v>
      </c>
      <c r="I35" s="71">
        <v>5</v>
      </c>
      <c r="J35" s="69">
        <v>538.83425499999998</v>
      </c>
      <c r="L35" s="55" t="str">
        <f t="shared" si="0"/>
        <v>m/z 601&gt;541</v>
      </c>
    </row>
    <row r="36" spans="1:12">
      <c r="A36" s="55" t="s">
        <v>391</v>
      </c>
      <c r="B36" s="66">
        <v>409.10486700000007</v>
      </c>
      <c r="C36" s="67">
        <v>20</v>
      </c>
      <c r="D36" s="68">
        <v>10</v>
      </c>
      <c r="E36" s="66">
        <v>59.013305000000003</v>
      </c>
      <c r="F36" s="56"/>
      <c r="G36" s="66">
        <v>407.10781700000001</v>
      </c>
      <c r="H36" s="67">
        <v>20</v>
      </c>
      <c r="I36" s="68">
        <v>10</v>
      </c>
      <c r="J36" s="66">
        <v>59.013305000000003</v>
      </c>
      <c r="L36" s="55" t="str">
        <f t="shared" si="0"/>
        <v>m/z 409&gt;59</v>
      </c>
    </row>
    <row r="37" spans="1:12">
      <c r="A37" s="55" t="s">
        <v>392</v>
      </c>
      <c r="B37" s="66">
        <v>443.06589500000001</v>
      </c>
      <c r="C37" s="67">
        <v>20</v>
      </c>
      <c r="D37" s="68">
        <v>20</v>
      </c>
      <c r="E37" s="66">
        <v>59.013305000000003</v>
      </c>
      <c r="F37" s="56"/>
      <c r="G37" s="66">
        <v>441.06884500000001</v>
      </c>
      <c r="H37" s="67">
        <v>20</v>
      </c>
      <c r="I37" s="68">
        <v>20</v>
      </c>
      <c r="J37" s="66">
        <v>59.013305000000003</v>
      </c>
      <c r="L37" s="55" t="str">
        <f t="shared" si="0"/>
        <v>m/z 443&gt;59</v>
      </c>
    </row>
    <row r="38" spans="1:12">
      <c r="A38" s="55" t="s">
        <v>393</v>
      </c>
      <c r="B38" s="66">
        <v>477.02692300000007</v>
      </c>
      <c r="C38" s="67">
        <v>20</v>
      </c>
      <c r="D38" s="68">
        <v>20</v>
      </c>
      <c r="E38" s="66">
        <v>59.013305000000003</v>
      </c>
      <c r="F38" s="56"/>
      <c r="G38" s="66">
        <v>475.02987300000001</v>
      </c>
      <c r="H38" s="67">
        <v>20</v>
      </c>
      <c r="I38" s="68">
        <v>20</v>
      </c>
      <c r="J38" s="66">
        <v>59.013305000000003</v>
      </c>
      <c r="L38" s="55" t="str">
        <f t="shared" si="0"/>
        <v>m/z 477&gt;59</v>
      </c>
    </row>
    <row r="39" spans="1:12">
      <c r="A39" s="55" t="s">
        <v>394</v>
      </c>
      <c r="B39" s="66">
        <v>510.98795100000001</v>
      </c>
      <c r="C39" s="67">
        <v>20</v>
      </c>
      <c r="D39" s="68">
        <v>5</v>
      </c>
      <c r="E39" s="66">
        <v>450.96682099999998</v>
      </c>
      <c r="F39" s="56"/>
      <c r="G39" s="66">
        <v>508.99090100000006</v>
      </c>
      <c r="H39" s="67">
        <v>20</v>
      </c>
      <c r="I39" s="68">
        <v>5</v>
      </c>
      <c r="J39" s="66">
        <v>448.96977100000004</v>
      </c>
      <c r="L39" s="55" t="str">
        <f t="shared" si="0"/>
        <v>m/z 511&gt;451</v>
      </c>
    </row>
    <row r="40" spans="1:12">
      <c r="A40" s="55" t="s">
        <v>395</v>
      </c>
      <c r="B40" s="66">
        <v>546.94602900000007</v>
      </c>
      <c r="C40" s="67">
        <v>20</v>
      </c>
      <c r="D40" s="68">
        <v>10</v>
      </c>
      <c r="E40" s="66">
        <v>486.92489900000004</v>
      </c>
      <c r="F40" s="56"/>
      <c r="G40" s="66">
        <v>544.94897900000001</v>
      </c>
      <c r="H40" s="67">
        <v>20</v>
      </c>
      <c r="I40" s="68">
        <v>10</v>
      </c>
      <c r="J40" s="66">
        <v>484.92784900000004</v>
      </c>
      <c r="L40" s="55" t="str">
        <f t="shared" si="0"/>
        <v>m/z 547&gt;487</v>
      </c>
    </row>
    <row r="41" spans="1:12">
      <c r="A41" s="55" t="s">
        <v>396</v>
      </c>
      <c r="B41" s="66">
        <v>580.9070569999999</v>
      </c>
      <c r="C41" s="67">
        <v>20</v>
      </c>
      <c r="D41" s="68">
        <v>10</v>
      </c>
      <c r="E41" s="66">
        <v>520.88592699999992</v>
      </c>
      <c r="F41" s="56"/>
      <c r="G41" s="66">
        <v>578.91000699999995</v>
      </c>
      <c r="H41" s="67">
        <v>20</v>
      </c>
      <c r="I41" s="68">
        <v>10</v>
      </c>
      <c r="J41" s="66">
        <v>518.88887699999998</v>
      </c>
      <c r="L41" s="55" t="str">
        <f t="shared" si="0"/>
        <v>m/z 581&gt;521</v>
      </c>
    </row>
    <row r="42" spans="1:12">
      <c r="A42" s="57" t="s">
        <v>397</v>
      </c>
      <c r="B42" s="69">
        <v>614.86808500000006</v>
      </c>
      <c r="C42" s="70">
        <v>20</v>
      </c>
      <c r="D42" s="71">
        <v>10</v>
      </c>
      <c r="E42" s="69">
        <v>554.84695499999998</v>
      </c>
      <c r="F42" s="62"/>
      <c r="G42" s="69">
        <v>612.87103500000012</v>
      </c>
      <c r="H42" s="70">
        <v>20</v>
      </c>
      <c r="I42" s="71">
        <v>10</v>
      </c>
      <c r="J42" s="69">
        <v>552.84990500000004</v>
      </c>
      <c r="L42" s="55" t="str">
        <f t="shared" si="0"/>
        <v>m/z 615&gt;555</v>
      </c>
    </row>
    <row r="43" spans="1:12">
      <c r="A43" s="55" t="s">
        <v>398</v>
      </c>
      <c r="B43" s="66">
        <v>423.12051700000001</v>
      </c>
      <c r="C43" s="67">
        <v>20</v>
      </c>
      <c r="D43" s="68">
        <v>10</v>
      </c>
      <c r="E43" s="66">
        <v>59.013305000000003</v>
      </c>
      <c r="F43" s="56"/>
      <c r="G43" s="66">
        <v>421.12346700000001</v>
      </c>
      <c r="H43" s="67">
        <v>20</v>
      </c>
      <c r="I43" s="68">
        <v>10</v>
      </c>
      <c r="J43" s="66">
        <v>59.013305000000003</v>
      </c>
      <c r="L43" s="55" t="str">
        <f t="shared" si="0"/>
        <v>m/z 423&gt;59</v>
      </c>
    </row>
    <row r="44" spans="1:12">
      <c r="A44" s="55" t="s">
        <v>399</v>
      </c>
      <c r="B44" s="66">
        <v>457.08154500000006</v>
      </c>
      <c r="C44" s="67">
        <v>20</v>
      </c>
      <c r="D44" s="68">
        <v>20</v>
      </c>
      <c r="E44" s="66">
        <v>59.013305000000003</v>
      </c>
      <c r="F44" s="56"/>
      <c r="G44" s="66">
        <v>455.084495</v>
      </c>
      <c r="H44" s="67">
        <v>20</v>
      </c>
      <c r="I44" s="68">
        <v>20</v>
      </c>
      <c r="J44" s="66">
        <v>59.013305000000003</v>
      </c>
      <c r="L44" s="55" t="str">
        <f t="shared" si="0"/>
        <v>m/z 457&gt;59</v>
      </c>
    </row>
    <row r="45" spans="1:12">
      <c r="A45" s="55" t="s">
        <v>400</v>
      </c>
      <c r="B45" s="66">
        <v>491.042573</v>
      </c>
      <c r="C45" s="67">
        <v>20</v>
      </c>
      <c r="D45" s="68">
        <v>20</v>
      </c>
      <c r="E45" s="66">
        <v>59.013305000000003</v>
      </c>
      <c r="F45" s="56"/>
      <c r="G45" s="66">
        <v>489.04552300000006</v>
      </c>
      <c r="H45" s="67">
        <v>20</v>
      </c>
      <c r="I45" s="68">
        <v>20</v>
      </c>
      <c r="J45" s="66">
        <v>59.013305000000003</v>
      </c>
      <c r="L45" s="55" t="str">
        <f t="shared" si="0"/>
        <v>m/z 491&gt;59</v>
      </c>
    </row>
    <row r="46" spans="1:12">
      <c r="A46" s="55" t="s">
        <v>401</v>
      </c>
      <c r="B46" s="66">
        <v>525.00360100000012</v>
      </c>
      <c r="C46" s="67">
        <v>20</v>
      </c>
      <c r="D46" s="68">
        <v>10</v>
      </c>
      <c r="E46" s="66">
        <v>464.98247100000003</v>
      </c>
      <c r="F46" s="56"/>
      <c r="G46" s="66">
        <v>523.00655099999994</v>
      </c>
      <c r="H46" s="67">
        <v>20</v>
      </c>
      <c r="I46" s="68">
        <v>10</v>
      </c>
      <c r="J46" s="66">
        <v>462.98542099999997</v>
      </c>
      <c r="L46" s="55" t="str">
        <f t="shared" si="0"/>
        <v>m/z 525&gt;465</v>
      </c>
    </row>
    <row r="47" spans="1:12">
      <c r="A47" s="55" t="s">
        <v>402</v>
      </c>
      <c r="B47" s="66">
        <v>560.961679</v>
      </c>
      <c r="C47" s="67">
        <v>20</v>
      </c>
      <c r="D47" s="68">
        <v>10</v>
      </c>
      <c r="E47" s="66">
        <v>500.94054899999998</v>
      </c>
      <c r="F47" s="56"/>
      <c r="G47" s="66">
        <v>558.96462900000006</v>
      </c>
      <c r="H47" s="67">
        <v>20</v>
      </c>
      <c r="I47" s="68">
        <v>10</v>
      </c>
      <c r="J47" s="66">
        <v>498.94349899999997</v>
      </c>
      <c r="L47" s="55" t="str">
        <f t="shared" si="0"/>
        <v>m/z 561&gt;501</v>
      </c>
    </row>
    <row r="48" spans="1:12">
      <c r="A48" s="55" t="s">
        <v>403</v>
      </c>
      <c r="B48" s="66">
        <v>594.92270699999995</v>
      </c>
      <c r="C48" s="67">
        <v>20</v>
      </c>
      <c r="D48" s="68">
        <v>10</v>
      </c>
      <c r="E48" s="66">
        <v>534.90157699999997</v>
      </c>
      <c r="F48" s="56"/>
      <c r="G48" s="66">
        <v>592.925657</v>
      </c>
      <c r="H48" s="67">
        <v>20</v>
      </c>
      <c r="I48" s="68">
        <v>10</v>
      </c>
      <c r="J48" s="66">
        <v>532.90452700000003</v>
      </c>
      <c r="L48" s="55" t="str">
        <f t="shared" si="0"/>
        <v>m/z 595&gt;535</v>
      </c>
    </row>
    <row r="49" spans="1:12">
      <c r="A49" s="57" t="s">
        <v>404</v>
      </c>
      <c r="B49" s="69">
        <v>628.88373499999989</v>
      </c>
      <c r="C49" s="70">
        <v>20</v>
      </c>
      <c r="D49" s="71">
        <v>10</v>
      </c>
      <c r="E49" s="69">
        <v>568.86260499999992</v>
      </c>
      <c r="F49" s="62"/>
      <c r="G49" s="69">
        <v>626.88668500000017</v>
      </c>
      <c r="H49" s="70">
        <v>20</v>
      </c>
      <c r="I49" s="71">
        <v>10</v>
      </c>
      <c r="J49" s="69">
        <v>566.86555500000009</v>
      </c>
      <c r="L49" s="55" t="str">
        <f t="shared" si="0"/>
        <v>m/z 629&gt;569</v>
      </c>
    </row>
    <row r="50" spans="1:12">
      <c r="A50" s="55" t="s">
        <v>405</v>
      </c>
      <c r="B50" s="66">
        <v>437.13616700000006</v>
      </c>
      <c r="C50" s="67">
        <v>20</v>
      </c>
      <c r="D50" s="68">
        <v>10</v>
      </c>
      <c r="E50" s="66">
        <v>59.013305000000003</v>
      </c>
      <c r="F50" s="56"/>
      <c r="G50" s="66">
        <v>435.139117</v>
      </c>
      <c r="H50" s="67">
        <v>20</v>
      </c>
      <c r="I50" s="68">
        <v>10</v>
      </c>
      <c r="J50" s="66">
        <v>59.013305000000003</v>
      </c>
      <c r="L50" s="55" t="str">
        <f t="shared" si="0"/>
        <v>m/z 437&gt;59</v>
      </c>
    </row>
    <row r="51" spans="1:12">
      <c r="A51" s="55" t="s">
        <v>406</v>
      </c>
      <c r="B51" s="66">
        <v>471.097195</v>
      </c>
      <c r="C51" s="67">
        <v>20</v>
      </c>
      <c r="D51" s="68">
        <v>20</v>
      </c>
      <c r="E51" s="66">
        <v>59.013305000000003</v>
      </c>
      <c r="F51" s="56"/>
      <c r="G51" s="66">
        <v>469.100145</v>
      </c>
      <c r="H51" s="67">
        <v>20</v>
      </c>
      <c r="I51" s="68">
        <v>20</v>
      </c>
      <c r="J51" s="66">
        <v>59.013305000000003</v>
      </c>
      <c r="L51" s="55" t="str">
        <f t="shared" si="0"/>
        <v>m/z 471&gt;59</v>
      </c>
    </row>
    <row r="52" spans="1:12">
      <c r="A52" s="55" t="s">
        <v>407</v>
      </c>
      <c r="B52" s="66">
        <v>505.05822300000005</v>
      </c>
      <c r="C52" s="67">
        <v>20</v>
      </c>
      <c r="D52" s="68">
        <v>20</v>
      </c>
      <c r="E52" s="66">
        <v>59.013305000000003</v>
      </c>
      <c r="F52" s="56"/>
      <c r="G52" s="66">
        <v>503.061173</v>
      </c>
      <c r="H52" s="67">
        <v>20</v>
      </c>
      <c r="I52" s="68">
        <v>20</v>
      </c>
      <c r="J52" s="66">
        <v>59.013305000000003</v>
      </c>
      <c r="L52" s="55" t="str">
        <f t="shared" si="0"/>
        <v>m/z 505&gt;59</v>
      </c>
    </row>
    <row r="53" spans="1:12">
      <c r="A53" s="55" t="s">
        <v>408</v>
      </c>
      <c r="B53" s="66">
        <v>539.01925099999994</v>
      </c>
      <c r="C53" s="67">
        <v>20</v>
      </c>
      <c r="D53" s="68">
        <v>10</v>
      </c>
      <c r="E53" s="66">
        <v>478.99812099999997</v>
      </c>
      <c r="F53" s="56"/>
      <c r="G53" s="66">
        <v>537.022201</v>
      </c>
      <c r="H53" s="67">
        <v>20</v>
      </c>
      <c r="I53" s="68">
        <v>10</v>
      </c>
      <c r="J53" s="66">
        <v>477.00107100000002</v>
      </c>
      <c r="L53" s="55" t="str">
        <f t="shared" si="0"/>
        <v>m/z 539&gt;479</v>
      </c>
    </row>
    <row r="54" spans="1:12">
      <c r="A54" s="55" t="s">
        <v>409</v>
      </c>
      <c r="B54" s="66">
        <v>574.97732900000005</v>
      </c>
      <c r="C54" s="67">
        <v>20</v>
      </c>
      <c r="D54" s="68">
        <v>10</v>
      </c>
      <c r="E54" s="66">
        <v>514.95619900000008</v>
      </c>
      <c r="F54" s="56"/>
      <c r="G54" s="66">
        <v>572.98027900000011</v>
      </c>
      <c r="H54" s="67">
        <v>20</v>
      </c>
      <c r="I54" s="68">
        <v>10</v>
      </c>
      <c r="J54" s="66">
        <v>512.95914900000002</v>
      </c>
      <c r="L54" s="55" t="str">
        <f>"m/z "&amp;ROUND(B54,0)&amp;"&gt;"&amp;ROUND(E54,0)</f>
        <v>m/z 575&gt;515</v>
      </c>
    </row>
    <row r="55" spans="1:12">
      <c r="A55" s="55" t="s">
        <v>410</v>
      </c>
      <c r="B55" s="66">
        <v>608.938357</v>
      </c>
      <c r="C55" s="67">
        <v>20</v>
      </c>
      <c r="D55" s="68">
        <v>10</v>
      </c>
      <c r="E55" s="66">
        <v>548.91722700000003</v>
      </c>
      <c r="F55" s="56"/>
      <c r="G55" s="66">
        <v>606.94130700000005</v>
      </c>
      <c r="H55" s="67">
        <v>20</v>
      </c>
      <c r="I55" s="68">
        <v>10</v>
      </c>
      <c r="J55" s="66">
        <v>546.92017699999997</v>
      </c>
      <c r="L55" s="55" t="str">
        <f t="shared" si="0"/>
        <v>m/z 609&gt;549</v>
      </c>
    </row>
    <row r="56" spans="1:12">
      <c r="A56" s="57" t="s">
        <v>411</v>
      </c>
      <c r="B56" s="69">
        <v>642.89938499999994</v>
      </c>
      <c r="C56" s="70">
        <v>20</v>
      </c>
      <c r="D56" s="71">
        <v>10</v>
      </c>
      <c r="E56" s="69">
        <v>582.87825499999997</v>
      </c>
      <c r="F56" s="62"/>
      <c r="G56" s="69">
        <v>640.90233499999999</v>
      </c>
      <c r="H56" s="70">
        <v>20</v>
      </c>
      <c r="I56" s="71">
        <v>10</v>
      </c>
      <c r="J56" s="69">
        <v>580.88120500000002</v>
      </c>
      <c r="L56" s="55" t="str">
        <f t="shared" si="0"/>
        <v>m/z 643&gt;583</v>
      </c>
    </row>
    <row r="58" spans="1:12" s="72" customFormat="1" ht="10.5"/>
  </sheetData>
  <mergeCells count="2">
    <mergeCell ref="B27:E27"/>
    <mergeCell ref="G27:J27"/>
  </mergeCells>
  <phoneticPr fontId="4"/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E60A-B8E1-41F2-B450-E7152EDAA781}">
  <dimension ref="A1"/>
  <sheetViews>
    <sheetView zoomScale="70" zoomScaleNormal="70" workbookViewId="0"/>
  </sheetViews>
  <sheetFormatPr defaultRowHeight="12"/>
  <sheetData>
    <row r="1" spans="1:1">
      <c r="A1" t="s">
        <v>412</v>
      </c>
    </row>
  </sheetData>
  <phoneticPr fontId="4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132-27ED-4D3F-A78D-008309AC0F8E}">
  <sheetPr>
    <pageSetUpPr fitToPage="1"/>
  </sheetPr>
  <dimension ref="A1:J51"/>
  <sheetViews>
    <sheetView zoomScaleNormal="100" workbookViewId="0"/>
  </sheetViews>
  <sheetFormatPr defaultColWidth="10.6640625" defaultRowHeight="12"/>
  <cols>
    <col min="1" max="1" width="23.83203125" style="55" customWidth="1"/>
    <col min="2" max="5" width="15.83203125" style="55" customWidth="1"/>
    <col min="6" max="6" width="1.83203125" style="55" customWidth="1"/>
    <col min="7" max="11" width="15.83203125" style="55" customWidth="1"/>
    <col min="12" max="16384" width="10.6640625" style="55"/>
  </cols>
  <sheetData>
    <row r="1" spans="1:4">
      <c r="A1" s="54" t="s">
        <v>413</v>
      </c>
    </row>
    <row r="3" spans="1:4">
      <c r="A3" s="55" t="s">
        <v>302</v>
      </c>
      <c r="B3" s="55" t="s">
        <v>303</v>
      </c>
    </row>
    <row r="4" spans="1:4">
      <c r="A4" s="55" t="s">
        <v>304</v>
      </c>
      <c r="B4" s="55" t="s">
        <v>305</v>
      </c>
    </row>
    <row r="5" spans="1:4">
      <c r="A5" s="55" t="s">
        <v>306</v>
      </c>
      <c r="B5" s="55" t="s">
        <v>307</v>
      </c>
    </row>
    <row r="6" spans="1:4">
      <c r="A6" s="55" t="s">
        <v>308</v>
      </c>
      <c r="B6" s="55" t="s">
        <v>309</v>
      </c>
    </row>
    <row r="7" spans="1:4">
      <c r="A7" s="55" t="s">
        <v>310</v>
      </c>
      <c r="B7" s="55" t="s">
        <v>311</v>
      </c>
    </row>
    <row r="8" spans="1:4">
      <c r="A8" s="55" t="s">
        <v>312</v>
      </c>
      <c r="B8" s="55" t="s">
        <v>313</v>
      </c>
    </row>
    <row r="9" spans="1:4">
      <c r="A9" s="54" t="s">
        <v>314</v>
      </c>
      <c r="B9" s="57"/>
      <c r="C9" s="57"/>
      <c r="D9" s="57"/>
    </row>
    <row r="10" spans="1:4" ht="24">
      <c r="B10" s="58" t="s">
        <v>315</v>
      </c>
      <c r="C10" s="59" t="s">
        <v>316</v>
      </c>
      <c r="D10" s="58" t="s">
        <v>317</v>
      </c>
    </row>
    <row r="11" spans="1:4">
      <c r="B11" s="60">
        <v>0</v>
      </c>
      <c r="C11" s="60">
        <v>60</v>
      </c>
      <c r="D11" s="60">
        <v>0.4</v>
      </c>
    </row>
    <row r="12" spans="1:4">
      <c r="B12" s="60">
        <v>5</v>
      </c>
      <c r="C12" s="60">
        <v>73</v>
      </c>
      <c r="D12" s="60">
        <v>0.4</v>
      </c>
    </row>
    <row r="13" spans="1:4">
      <c r="B13" s="60">
        <v>20</v>
      </c>
      <c r="C13" s="60">
        <v>99</v>
      </c>
      <c r="D13" s="60">
        <v>0.4</v>
      </c>
    </row>
    <row r="14" spans="1:4">
      <c r="B14" s="60">
        <v>22</v>
      </c>
      <c r="C14" s="60">
        <v>99</v>
      </c>
      <c r="D14" s="60">
        <v>0.4</v>
      </c>
    </row>
    <row r="15" spans="1:4">
      <c r="B15" s="60">
        <v>22.1</v>
      </c>
      <c r="C15" s="60">
        <v>60</v>
      </c>
      <c r="D15" s="60">
        <v>0.4</v>
      </c>
    </row>
    <row r="16" spans="1:4">
      <c r="B16" s="61">
        <v>25</v>
      </c>
      <c r="C16" s="61">
        <v>60</v>
      </c>
      <c r="D16" s="61">
        <v>0.4</v>
      </c>
    </row>
    <row r="18" spans="1:10">
      <c r="A18" s="55" t="s">
        <v>318</v>
      </c>
      <c r="B18" s="55" t="s">
        <v>319</v>
      </c>
    </row>
    <row r="19" spans="1:10">
      <c r="A19" s="55" t="s">
        <v>320</v>
      </c>
      <c r="B19" s="55" t="s">
        <v>321</v>
      </c>
    </row>
    <row r="20" spans="1:10">
      <c r="A20" s="55" t="s">
        <v>373</v>
      </c>
      <c r="B20" s="55" t="s">
        <v>374</v>
      </c>
    </row>
    <row r="21" spans="1:10">
      <c r="A21" s="55" t="s">
        <v>375</v>
      </c>
      <c r="B21" s="55" t="s">
        <v>323</v>
      </c>
    </row>
    <row r="22" spans="1:10">
      <c r="A22" s="55" t="s">
        <v>376</v>
      </c>
      <c r="B22" s="55" t="s">
        <v>377</v>
      </c>
    </row>
    <row r="23" spans="1:10">
      <c r="A23" s="55" t="s">
        <v>378</v>
      </c>
      <c r="B23" s="55" t="s">
        <v>379</v>
      </c>
    </row>
    <row r="24" spans="1:10">
      <c r="A24" s="55" t="s">
        <v>380</v>
      </c>
      <c r="B24" s="55" t="s">
        <v>381</v>
      </c>
    </row>
    <row r="25" spans="1:10">
      <c r="A25" s="54" t="s">
        <v>382</v>
      </c>
      <c r="B25" s="54" t="s">
        <v>383</v>
      </c>
    </row>
    <row r="26" spans="1:10">
      <c r="A26" s="57"/>
      <c r="B26" s="57"/>
      <c r="C26" s="57"/>
      <c r="D26" s="57"/>
      <c r="F26" s="57"/>
    </row>
    <row r="27" spans="1:10">
      <c r="A27" s="63"/>
      <c r="B27" s="123" t="s">
        <v>340</v>
      </c>
      <c r="C27" s="123"/>
      <c r="D27" s="123"/>
      <c r="E27" s="123"/>
      <c r="F27" s="63"/>
      <c r="G27" s="124" t="s">
        <v>341</v>
      </c>
      <c r="H27" s="123"/>
      <c r="I27" s="123"/>
      <c r="J27" s="123"/>
    </row>
    <row r="28" spans="1:10" ht="24">
      <c r="A28" s="64"/>
      <c r="B28" s="65" t="s">
        <v>342</v>
      </c>
      <c r="C28" s="65" t="s">
        <v>343</v>
      </c>
      <c r="D28" s="65" t="s">
        <v>344</v>
      </c>
      <c r="E28" s="65" t="s">
        <v>345</v>
      </c>
      <c r="F28" s="64"/>
      <c r="G28" s="65" t="s">
        <v>342</v>
      </c>
      <c r="H28" s="65" t="s">
        <v>343</v>
      </c>
      <c r="I28" s="65" t="s">
        <v>344</v>
      </c>
      <c r="J28" s="65" t="s">
        <v>345</v>
      </c>
    </row>
    <row r="29" spans="1:10">
      <c r="A29" s="55" t="s">
        <v>414</v>
      </c>
      <c r="B29" s="66">
        <v>451.15181699999999</v>
      </c>
      <c r="C29" s="67">
        <v>20</v>
      </c>
      <c r="D29" s="68">
        <v>20</v>
      </c>
      <c r="E29" s="66">
        <v>59.013305000000003</v>
      </c>
      <c r="F29" s="56"/>
      <c r="G29" s="66">
        <v>449.15476700000005</v>
      </c>
      <c r="H29" s="67">
        <v>20</v>
      </c>
      <c r="I29" s="68">
        <v>20</v>
      </c>
      <c r="J29" s="66">
        <v>59.013305000000003</v>
      </c>
    </row>
    <row r="30" spans="1:10">
      <c r="A30" s="55" t="s">
        <v>415</v>
      </c>
      <c r="B30" s="66">
        <v>485.11284500000005</v>
      </c>
      <c r="C30" s="67">
        <v>20</v>
      </c>
      <c r="D30" s="68">
        <v>20</v>
      </c>
      <c r="E30" s="66">
        <v>59.013305000000003</v>
      </c>
      <c r="F30" s="56"/>
      <c r="G30" s="66">
        <v>483.11579499999999</v>
      </c>
      <c r="H30" s="67">
        <v>20</v>
      </c>
      <c r="I30" s="68">
        <v>20</v>
      </c>
      <c r="J30" s="66">
        <v>59.013305000000003</v>
      </c>
    </row>
    <row r="31" spans="1:10">
      <c r="A31" s="55" t="s">
        <v>416</v>
      </c>
      <c r="B31" s="66">
        <v>519.07387300000005</v>
      </c>
      <c r="C31" s="67">
        <v>20</v>
      </c>
      <c r="D31" s="68">
        <v>20</v>
      </c>
      <c r="E31" s="66">
        <v>59.013305000000003</v>
      </c>
      <c r="F31" s="56"/>
      <c r="G31" s="66">
        <v>517.0768230000001</v>
      </c>
      <c r="H31" s="67">
        <v>20</v>
      </c>
      <c r="I31" s="68">
        <v>20</v>
      </c>
      <c r="J31" s="66">
        <v>59.013305000000003</v>
      </c>
    </row>
    <row r="32" spans="1:10">
      <c r="A32" s="55" t="s">
        <v>417</v>
      </c>
      <c r="B32" s="66">
        <v>553.03490099999999</v>
      </c>
      <c r="C32" s="67">
        <v>20</v>
      </c>
      <c r="D32" s="68">
        <v>10</v>
      </c>
      <c r="E32" s="66">
        <v>493.01377100000002</v>
      </c>
      <c r="F32" s="56"/>
      <c r="G32" s="66">
        <v>551.03785100000005</v>
      </c>
      <c r="H32" s="67">
        <v>20</v>
      </c>
      <c r="I32" s="68">
        <v>10</v>
      </c>
      <c r="J32" s="66">
        <v>491.01672099999996</v>
      </c>
    </row>
    <row r="33" spans="1:10">
      <c r="A33" s="55" t="s">
        <v>418</v>
      </c>
      <c r="B33" s="66">
        <v>588.99297899999988</v>
      </c>
      <c r="C33" s="67">
        <v>20</v>
      </c>
      <c r="D33" s="68">
        <v>10</v>
      </c>
      <c r="E33" s="66">
        <v>528.97184899999991</v>
      </c>
      <c r="F33" s="56"/>
      <c r="G33" s="66">
        <v>586.99592899999993</v>
      </c>
      <c r="H33" s="67">
        <v>20</v>
      </c>
      <c r="I33" s="68">
        <v>10</v>
      </c>
      <c r="J33" s="66">
        <v>526.97479899999996</v>
      </c>
    </row>
    <row r="34" spans="1:10">
      <c r="A34" s="55" t="s">
        <v>419</v>
      </c>
      <c r="B34" s="66">
        <v>622.95400700000005</v>
      </c>
      <c r="C34" s="67">
        <v>20</v>
      </c>
      <c r="D34" s="68">
        <v>10</v>
      </c>
      <c r="E34" s="66">
        <v>562.93287700000008</v>
      </c>
      <c r="F34" s="56"/>
      <c r="G34" s="66">
        <v>620.9569570000001</v>
      </c>
      <c r="H34" s="67">
        <v>20</v>
      </c>
      <c r="I34" s="68">
        <v>10</v>
      </c>
      <c r="J34" s="66">
        <v>560.93582700000002</v>
      </c>
    </row>
    <row r="35" spans="1:10">
      <c r="A35" s="57" t="s">
        <v>420</v>
      </c>
      <c r="B35" s="69">
        <v>656.91503499999999</v>
      </c>
      <c r="C35" s="70">
        <v>20</v>
      </c>
      <c r="D35" s="71">
        <v>10</v>
      </c>
      <c r="E35" s="69">
        <v>596.89390500000002</v>
      </c>
      <c r="F35" s="62"/>
      <c r="G35" s="69">
        <v>654.91798500000004</v>
      </c>
      <c r="H35" s="70">
        <v>20</v>
      </c>
      <c r="I35" s="71">
        <v>10</v>
      </c>
      <c r="J35" s="69">
        <v>594.89685500000007</v>
      </c>
    </row>
    <row r="36" spans="1:10">
      <c r="A36" s="55" t="s">
        <v>421</v>
      </c>
      <c r="B36" s="66">
        <v>465.16746700000004</v>
      </c>
      <c r="C36" s="67">
        <v>20</v>
      </c>
      <c r="D36" s="68">
        <v>20</v>
      </c>
      <c r="E36" s="66">
        <v>59.013305000000003</v>
      </c>
      <c r="F36" s="56"/>
      <c r="G36" s="66">
        <v>463.17041699999999</v>
      </c>
      <c r="H36" s="67">
        <v>20</v>
      </c>
      <c r="I36" s="68">
        <v>20</v>
      </c>
      <c r="J36" s="66">
        <v>59.013305000000003</v>
      </c>
    </row>
    <row r="37" spans="1:10">
      <c r="A37" s="55" t="s">
        <v>422</v>
      </c>
      <c r="B37" s="66">
        <v>499.12849499999999</v>
      </c>
      <c r="C37" s="67">
        <v>20</v>
      </c>
      <c r="D37" s="68">
        <v>20</v>
      </c>
      <c r="E37" s="66">
        <v>59.013305000000003</v>
      </c>
      <c r="F37" s="56"/>
      <c r="G37" s="66">
        <v>497.13144499999999</v>
      </c>
      <c r="H37" s="67">
        <v>20</v>
      </c>
      <c r="I37" s="68">
        <v>20</v>
      </c>
      <c r="J37" s="66">
        <v>59.013305000000003</v>
      </c>
    </row>
    <row r="38" spans="1:10">
      <c r="A38" s="55" t="s">
        <v>423</v>
      </c>
      <c r="B38" s="66">
        <v>533.0895230000001</v>
      </c>
      <c r="C38" s="67">
        <v>20</v>
      </c>
      <c r="D38" s="68">
        <v>20</v>
      </c>
      <c r="E38" s="66">
        <v>59.013305000000003</v>
      </c>
      <c r="F38" s="56"/>
      <c r="G38" s="66">
        <v>531.09247300000004</v>
      </c>
      <c r="H38" s="67">
        <v>20</v>
      </c>
      <c r="I38" s="68">
        <v>20</v>
      </c>
      <c r="J38" s="66">
        <v>59.013305000000003</v>
      </c>
    </row>
    <row r="39" spans="1:10">
      <c r="A39" s="55" t="s">
        <v>424</v>
      </c>
      <c r="B39" s="66">
        <v>567.05055100000004</v>
      </c>
      <c r="C39" s="67">
        <v>20</v>
      </c>
      <c r="D39" s="68">
        <v>10</v>
      </c>
      <c r="E39" s="66">
        <v>507.02942099999996</v>
      </c>
      <c r="F39" s="56"/>
      <c r="G39" s="66">
        <v>565.0535010000001</v>
      </c>
      <c r="H39" s="67">
        <v>20</v>
      </c>
      <c r="I39" s="68">
        <v>10</v>
      </c>
      <c r="J39" s="66">
        <v>505.03237100000001</v>
      </c>
    </row>
    <row r="40" spans="1:10">
      <c r="A40" s="55" t="s">
        <v>425</v>
      </c>
      <c r="B40" s="66">
        <v>603.00862899999993</v>
      </c>
      <c r="C40" s="67">
        <v>20</v>
      </c>
      <c r="D40" s="68">
        <v>10</v>
      </c>
      <c r="E40" s="66">
        <v>542.98749899999996</v>
      </c>
      <c r="F40" s="56"/>
      <c r="G40" s="66">
        <v>601.01157899999998</v>
      </c>
      <c r="H40" s="67">
        <v>20</v>
      </c>
      <c r="I40" s="68">
        <v>10</v>
      </c>
      <c r="J40" s="66">
        <v>540.99044900000001</v>
      </c>
    </row>
    <row r="41" spans="1:10">
      <c r="A41" s="55" t="s">
        <v>426</v>
      </c>
      <c r="B41" s="66">
        <v>636.96965699999987</v>
      </c>
      <c r="C41" s="67">
        <v>20</v>
      </c>
      <c r="D41" s="68">
        <v>10</v>
      </c>
      <c r="E41" s="66">
        <v>576.9485269999999</v>
      </c>
      <c r="F41" s="56"/>
      <c r="G41" s="66">
        <v>634.97260699999993</v>
      </c>
      <c r="H41" s="67">
        <v>20</v>
      </c>
      <c r="I41" s="68">
        <v>10</v>
      </c>
      <c r="J41" s="66">
        <v>574.95147699999995</v>
      </c>
    </row>
    <row r="42" spans="1:10">
      <c r="A42" s="57" t="s">
        <v>427</v>
      </c>
      <c r="B42" s="69">
        <v>670.93068500000004</v>
      </c>
      <c r="C42" s="70">
        <v>20</v>
      </c>
      <c r="D42" s="71">
        <v>10</v>
      </c>
      <c r="E42" s="69">
        <v>610.90955500000007</v>
      </c>
      <c r="F42" s="62"/>
      <c r="G42" s="69">
        <v>668.93363500000009</v>
      </c>
      <c r="H42" s="70">
        <v>20</v>
      </c>
      <c r="I42" s="71">
        <v>10</v>
      </c>
      <c r="J42" s="69">
        <v>608.91250500000012</v>
      </c>
    </row>
    <row r="43" spans="1:10">
      <c r="A43" s="55" t="s">
        <v>428</v>
      </c>
      <c r="B43" s="66">
        <v>479.18311699999998</v>
      </c>
      <c r="C43" s="67">
        <v>20</v>
      </c>
      <c r="D43" s="68">
        <v>20</v>
      </c>
      <c r="E43" s="66">
        <v>59.013305000000003</v>
      </c>
      <c r="F43" s="56"/>
      <c r="G43" s="66">
        <v>477.18606700000004</v>
      </c>
      <c r="H43" s="67">
        <v>20</v>
      </c>
      <c r="I43" s="68">
        <v>20</v>
      </c>
      <c r="J43" s="66">
        <v>59.013305000000003</v>
      </c>
    </row>
    <row r="44" spans="1:10">
      <c r="A44" s="55" t="s">
        <v>429</v>
      </c>
      <c r="B44" s="66">
        <v>513.14414499999998</v>
      </c>
      <c r="C44" s="67">
        <v>20</v>
      </c>
      <c r="D44" s="68">
        <v>20</v>
      </c>
      <c r="E44" s="66">
        <v>59.013305000000003</v>
      </c>
      <c r="F44" s="56"/>
      <c r="G44" s="66">
        <v>511.14709500000004</v>
      </c>
      <c r="H44" s="67">
        <v>20</v>
      </c>
      <c r="I44" s="68">
        <v>20</v>
      </c>
      <c r="J44" s="66">
        <v>59.013305000000003</v>
      </c>
    </row>
    <row r="45" spans="1:10">
      <c r="A45" s="55" t="s">
        <v>430</v>
      </c>
      <c r="B45" s="66">
        <v>547.10517299999992</v>
      </c>
      <c r="C45" s="67">
        <v>20</v>
      </c>
      <c r="D45" s="68">
        <v>20</v>
      </c>
      <c r="E45" s="66">
        <v>59.013305000000003</v>
      </c>
      <c r="F45" s="56"/>
      <c r="G45" s="66">
        <v>545.10812299999998</v>
      </c>
      <c r="H45" s="67">
        <v>20</v>
      </c>
      <c r="I45" s="68">
        <v>20</v>
      </c>
      <c r="J45" s="66">
        <v>59.013305000000003</v>
      </c>
    </row>
    <row r="46" spans="1:10">
      <c r="A46" s="55" t="s">
        <v>431</v>
      </c>
      <c r="B46" s="66">
        <v>581.06620100000009</v>
      </c>
      <c r="C46" s="67">
        <v>20</v>
      </c>
      <c r="D46" s="68">
        <v>10</v>
      </c>
      <c r="E46" s="66">
        <v>521.04507100000001</v>
      </c>
      <c r="F46" s="56"/>
      <c r="G46" s="66">
        <v>579.06915099999992</v>
      </c>
      <c r="H46" s="67">
        <v>20</v>
      </c>
      <c r="I46" s="68">
        <v>10</v>
      </c>
      <c r="J46" s="66">
        <v>519.04802099999995</v>
      </c>
    </row>
    <row r="47" spans="1:10">
      <c r="A47" s="55" t="s">
        <v>432</v>
      </c>
      <c r="B47" s="66">
        <v>617.02427899999998</v>
      </c>
      <c r="C47" s="67">
        <v>20</v>
      </c>
      <c r="D47" s="68">
        <v>10</v>
      </c>
      <c r="E47" s="66">
        <v>557.00314900000001</v>
      </c>
      <c r="F47" s="56"/>
      <c r="G47" s="66">
        <v>615.02722900000003</v>
      </c>
      <c r="H47" s="67">
        <v>20</v>
      </c>
      <c r="I47" s="68">
        <v>10</v>
      </c>
      <c r="J47" s="66">
        <v>555.00609900000006</v>
      </c>
    </row>
    <row r="48" spans="1:10">
      <c r="A48" s="55" t="s">
        <v>433</v>
      </c>
      <c r="B48" s="66">
        <v>650.98530699999992</v>
      </c>
      <c r="C48" s="67">
        <v>20</v>
      </c>
      <c r="D48" s="68">
        <v>10</v>
      </c>
      <c r="E48" s="66">
        <v>590.96417699999995</v>
      </c>
      <c r="F48" s="56"/>
      <c r="G48" s="66">
        <v>648.98825699999998</v>
      </c>
      <c r="H48" s="67">
        <v>20</v>
      </c>
      <c r="I48" s="68">
        <v>10</v>
      </c>
      <c r="J48" s="66">
        <v>588.967127</v>
      </c>
    </row>
    <row r="49" spans="1:10">
      <c r="A49" s="57" t="s">
        <v>434</v>
      </c>
      <c r="B49" s="69">
        <v>684.94633500000009</v>
      </c>
      <c r="C49" s="70">
        <v>20</v>
      </c>
      <c r="D49" s="71">
        <v>10</v>
      </c>
      <c r="E49" s="69">
        <v>624.92520500000012</v>
      </c>
      <c r="F49" s="62"/>
      <c r="G49" s="69">
        <v>682.94928500000015</v>
      </c>
      <c r="H49" s="70">
        <v>20</v>
      </c>
      <c r="I49" s="71">
        <v>10</v>
      </c>
      <c r="J49" s="69">
        <v>622.92815500000006</v>
      </c>
    </row>
    <row r="51" spans="1:10" s="72" customFormat="1" ht="10.5"/>
  </sheetData>
  <mergeCells count="2">
    <mergeCell ref="B27:E27"/>
    <mergeCell ref="G27:J27"/>
  </mergeCells>
  <phoneticPr fontId="4"/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A13B-386C-4492-92A2-577D80A94194}">
  <dimension ref="A1"/>
  <sheetViews>
    <sheetView zoomScale="70" zoomScaleNormal="70" workbookViewId="0"/>
  </sheetViews>
  <sheetFormatPr defaultRowHeight="12"/>
  <sheetData>
    <row r="1" spans="1:1">
      <c r="A1" t="s">
        <v>435</v>
      </c>
    </row>
  </sheetData>
  <phoneticPr fontId="4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F907BB06CCAB4C9BBDFE9D902B6466" ma:contentTypeVersion="15" ma:contentTypeDescription="新しいドキュメントを作成します。" ma:contentTypeScope="" ma:versionID="cc68cf7757be0122f8a3225ccff9156d">
  <xsd:schema xmlns:xsd="http://www.w3.org/2001/XMLSchema" xmlns:xs="http://www.w3.org/2001/XMLSchema" xmlns:p="http://schemas.microsoft.com/office/2006/metadata/properties" xmlns:ns3="a924a14f-decd-4381-a2db-6410134bf180" xmlns:ns4="41f2c702-6942-482f-abf8-00223478ac68" targetNamespace="http://schemas.microsoft.com/office/2006/metadata/properties" ma:root="true" ma:fieldsID="20101b41c5ac60de2d99e54e18505db1" ns3:_="" ns4:_="">
    <xsd:import namespace="a924a14f-decd-4381-a2db-6410134bf180"/>
    <xsd:import namespace="41f2c702-6942-482f-abf8-00223478ac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a14f-decd-4381-a2db-6410134bf1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2c702-6942-482f-abf8-00223478a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18DED-E0A6-48F7-B4A2-C224AFDEB1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BB8D1-6879-445E-8F85-1A6201B570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1A003C-1BBC-468F-A62D-3EFF89F89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4a14f-decd-4381-a2db-6410134bf180"/>
    <ds:schemaRef ds:uri="41f2c702-6942-482f-abf8-00223478a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6</vt:i4>
      </vt:variant>
    </vt:vector>
  </HeadingPairs>
  <TitlesOfParts>
    <vt:vector size="20" baseType="lpstr">
      <vt:lpstr>SCCP cal_1</vt:lpstr>
      <vt:lpstr>MCCP cal_1</vt:lpstr>
      <vt:lpstr>LCCP calc_1</vt:lpstr>
      <vt:lpstr>SCCP method</vt:lpstr>
      <vt:lpstr>SCCP chromatogram</vt:lpstr>
      <vt:lpstr>MCCP method</vt:lpstr>
      <vt:lpstr>MCCP chromatogram</vt:lpstr>
      <vt:lpstr>LCCP method</vt:lpstr>
      <vt:lpstr>LCCP chromatogram</vt:lpstr>
      <vt:lpstr>TOF extract ions</vt:lpstr>
      <vt:lpstr>LC-TOF method</vt:lpstr>
      <vt:lpstr>CP含有製品の試料前処理フロー</vt:lpstr>
      <vt:lpstr>検量線溶液中の同族体組成</vt:lpstr>
      <vt:lpstr>塩素同位体パターン</vt:lpstr>
      <vt:lpstr>'LCCP method'!Area_de_impressao</vt:lpstr>
      <vt:lpstr>'MCCP method'!Area_de_impressao</vt:lpstr>
      <vt:lpstr>'SCCP method'!Area_de_impressao</vt:lpstr>
      <vt:lpstr>'TOF extract ions'!Area_de_impressao</vt:lpstr>
      <vt:lpstr>塩素同位体パターン!Area_de_impressao</vt:lpstr>
      <vt:lpstr>検量線溶液中の同族体組成!Area_de_impressao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Hidenori Matsukami</dc:creator>
  <cp:lastModifiedBy>Yago Guida</cp:lastModifiedBy>
  <dcterms:created xsi:type="dcterms:W3CDTF">2020-11-19T16:43:53Z</dcterms:created>
  <dcterms:modified xsi:type="dcterms:W3CDTF">2025-11-27T12:46:20Z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0x010100A8F907BB06CCAB4C9BBDFE9D902B6466</vt:lpwstr>
  </property>
</Properties>
</file>